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 activeTab="1"/>
  </bookViews>
  <sheets>
    <sheet name="Rekapitulace stavby" sheetId="1" r:id="rId1"/>
    <sheet name="TelefUstredna2021,2 - Sta..." sheetId="2" r:id="rId2"/>
  </sheets>
  <definedNames>
    <definedName name="_xlnm._FilterDatabase" localSheetId="1" hidden="1">'TelefUstredna2021,2 - Sta...'!$C$149:$K$578</definedName>
    <definedName name="_xlnm.Print_Titles" localSheetId="0">'Rekapitulace stavby'!$92:$92</definedName>
    <definedName name="_xlnm.Print_Titles" localSheetId="1">'TelefUstredna2021,2 - Sta...'!$149:$149</definedName>
    <definedName name="_xlnm.Print_Area" localSheetId="0">'Rekapitulace stavby'!$D$4:$AO$76,'Rekapitulace stavby'!$C$82:$AQ$96</definedName>
    <definedName name="_xlnm.Print_Area" localSheetId="1">'TelefUstredna2021,2 - Sta...'!$C$4:$J$76,'TelefUstredna2021,2 - Sta...'!$C$82:$J$133,'TelefUstredna2021,2 - Sta...'!$C$139:$K$578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K26" i="1" l="1"/>
  <c r="J327" i="2"/>
  <c r="P327" i="2"/>
  <c r="BK327" i="2"/>
  <c r="BK577" i="2"/>
  <c r="BI577" i="2"/>
  <c r="BH577" i="2"/>
  <c r="BG577" i="2"/>
  <c r="BF577" i="2"/>
  <c r="T577" i="2"/>
  <c r="R577" i="2"/>
  <c r="P577" i="2"/>
  <c r="J577" i="2"/>
  <c r="BE577" i="2" s="1"/>
  <c r="BK575" i="2"/>
  <c r="BI575" i="2"/>
  <c r="BH575" i="2"/>
  <c r="BG575" i="2"/>
  <c r="BF575" i="2"/>
  <c r="T575" i="2"/>
  <c r="R575" i="2"/>
  <c r="P575" i="2"/>
  <c r="J575" i="2"/>
  <c r="BE575" i="2" s="1"/>
  <c r="BK573" i="2"/>
  <c r="BI573" i="2"/>
  <c r="BH573" i="2"/>
  <c r="BG573" i="2"/>
  <c r="BF573" i="2"/>
  <c r="T573" i="2"/>
  <c r="R573" i="2"/>
  <c r="P573" i="2"/>
  <c r="J573" i="2"/>
  <c r="BE573" i="2" s="1"/>
  <c r="BK571" i="2"/>
  <c r="BI571" i="2"/>
  <c r="BH571" i="2"/>
  <c r="BG571" i="2"/>
  <c r="BF571" i="2"/>
  <c r="T571" i="2"/>
  <c r="R571" i="2"/>
  <c r="R570" i="2" s="1"/>
  <c r="P571" i="2"/>
  <c r="J571" i="2"/>
  <c r="BE571" i="2" s="1"/>
  <c r="BK570" i="2"/>
  <c r="T570" i="2"/>
  <c r="P570" i="2"/>
  <c r="J570" i="2"/>
  <c r="BK569" i="2"/>
  <c r="BK568" i="2" s="1"/>
  <c r="BI569" i="2"/>
  <c r="BH569" i="2"/>
  <c r="BG569" i="2"/>
  <c r="BF569" i="2"/>
  <c r="T569" i="2"/>
  <c r="T568" i="2" s="1"/>
  <c r="R569" i="2"/>
  <c r="P569" i="2"/>
  <c r="P568" i="2" s="1"/>
  <c r="J569" i="2"/>
  <c r="BE569" i="2" s="1"/>
  <c r="R568" i="2"/>
  <c r="BK567" i="2"/>
  <c r="BI567" i="2"/>
  <c r="BH567" i="2"/>
  <c r="BG567" i="2"/>
  <c r="BF567" i="2"/>
  <c r="T567" i="2"/>
  <c r="R567" i="2"/>
  <c r="R566" i="2" s="1"/>
  <c r="P567" i="2"/>
  <c r="J567" i="2"/>
  <c r="BE567" i="2" s="1"/>
  <c r="BK566" i="2"/>
  <c r="T566" i="2"/>
  <c r="P566" i="2"/>
  <c r="J566" i="2"/>
  <c r="BK565" i="2"/>
  <c r="BI565" i="2"/>
  <c r="BH565" i="2"/>
  <c r="BG565" i="2"/>
  <c r="BF565" i="2"/>
  <c r="T565" i="2"/>
  <c r="T564" i="2" s="1"/>
  <c r="R565" i="2"/>
  <c r="P565" i="2"/>
  <c r="P564" i="2" s="1"/>
  <c r="J565" i="2"/>
  <c r="BE565" i="2" s="1"/>
  <c r="BK564" i="2"/>
  <c r="R564" i="2"/>
  <c r="J564" i="2"/>
  <c r="BK563" i="2"/>
  <c r="BI563" i="2"/>
  <c r="BH563" i="2"/>
  <c r="BG563" i="2"/>
  <c r="BF563" i="2"/>
  <c r="T563" i="2"/>
  <c r="R563" i="2"/>
  <c r="P563" i="2"/>
  <c r="J563" i="2"/>
  <c r="BE563" i="2" s="1"/>
  <c r="BK562" i="2"/>
  <c r="BI562" i="2"/>
  <c r="BH562" i="2"/>
  <c r="BG562" i="2"/>
  <c r="BF562" i="2"/>
  <c r="T562" i="2"/>
  <c r="R562" i="2"/>
  <c r="P562" i="2"/>
  <c r="J562" i="2"/>
  <c r="BE562" i="2" s="1"/>
  <c r="BK561" i="2"/>
  <c r="BI561" i="2"/>
  <c r="BH561" i="2"/>
  <c r="BG561" i="2"/>
  <c r="BF561" i="2"/>
  <c r="T561" i="2"/>
  <c r="R561" i="2"/>
  <c r="P561" i="2"/>
  <c r="J561" i="2"/>
  <c r="BE561" i="2" s="1"/>
  <c r="BK560" i="2"/>
  <c r="BI560" i="2"/>
  <c r="BH560" i="2"/>
  <c r="BG560" i="2"/>
  <c r="BF560" i="2"/>
  <c r="T560" i="2"/>
  <c r="R560" i="2"/>
  <c r="P560" i="2"/>
  <c r="J560" i="2"/>
  <c r="BE560" i="2" s="1"/>
  <c r="BK559" i="2"/>
  <c r="BI559" i="2"/>
  <c r="BH559" i="2"/>
  <c r="BG559" i="2"/>
  <c r="BF559" i="2"/>
  <c r="T559" i="2"/>
  <c r="R559" i="2"/>
  <c r="R558" i="2" s="1"/>
  <c r="R557" i="2" s="1"/>
  <c r="P559" i="2"/>
  <c r="J559" i="2"/>
  <c r="BE559" i="2" s="1"/>
  <c r="BK558" i="2"/>
  <c r="T558" i="2"/>
  <c r="T557" i="2" s="1"/>
  <c r="P558" i="2"/>
  <c r="P557" i="2" s="1"/>
  <c r="J558" i="2"/>
  <c r="BK552" i="2"/>
  <c r="BI552" i="2"/>
  <c r="BH552" i="2"/>
  <c r="BG552" i="2"/>
  <c r="BF552" i="2"/>
  <c r="T552" i="2"/>
  <c r="R552" i="2"/>
  <c r="R551" i="2" s="1"/>
  <c r="P552" i="2"/>
  <c r="J552" i="2"/>
  <c r="BE552" i="2" s="1"/>
  <c r="BK551" i="2"/>
  <c r="T551" i="2"/>
  <c r="P551" i="2"/>
  <c r="J551" i="2"/>
  <c r="BK543" i="2"/>
  <c r="BI543" i="2"/>
  <c r="BH543" i="2"/>
  <c r="BG543" i="2"/>
  <c r="BF543" i="2"/>
  <c r="T543" i="2"/>
  <c r="R543" i="2"/>
  <c r="P543" i="2"/>
  <c r="J543" i="2"/>
  <c r="BE543" i="2" s="1"/>
  <c r="BK542" i="2"/>
  <c r="BI542" i="2"/>
  <c r="BH542" i="2"/>
  <c r="BG542" i="2"/>
  <c r="BF542" i="2"/>
  <c r="T542" i="2"/>
  <c r="R542" i="2"/>
  <c r="P542" i="2"/>
  <c r="J542" i="2"/>
  <c r="BE542" i="2" s="1"/>
  <c r="BK541" i="2"/>
  <c r="BK540" i="2" s="1"/>
  <c r="J540" i="2" s="1"/>
  <c r="BI541" i="2"/>
  <c r="BH541" i="2"/>
  <c r="BG541" i="2"/>
  <c r="BF541" i="2"/>
  <c r="T541" i="2"/>
  <c r="T540" i="2" s="1"/>
  <c r="R541" i="2"/>
  <c r="P541" i="2"/>
  <c r="P540" i="2" s="1"/>
  <c r="J541" i="2"/>
  <c r="BE541" i="2" s="1"/>
  <c r="R540" i="2"/>
  <c r="BK539" i="2"/>
  <c r="BI539" i="2"/>
  <c r="BH539" i="2"/>
  <c r="BG539" i="2"/>
  <c r="BF539" i="2"/>
  <c r="T539" i="2"/>
  <c r="R539" i="2"/>
  <c r="P539" i="2"/>
  <c r="J539" i="2"/>
  <c r="BE539" i="2" s="1"/>
  <c r="BK538" i="2"/>
  <c r="BI538" i="2"/>
  <c r="BH538" i="2"/>
  <c r="BG538" i="2"/>
  <c r="BF538" i="2"/>
  <c r="T538" i="2"/>
  <c r="R538" i="2"/>
  <c r="P538" i="2"/>
  <c r="J538" i="2"/>
  <c r="BE538" i="2" s="1"/>
  <c r="BK537" i="2"/>
  <c r="BI537" i="2"/>
  <c r="BH537" i="2"/>
  <c r="BG537" i="2"/>
  <c r="BF537" i="2"/>
  <c r="T537" i="2"/>
  <c r="R537" i="2"/>
  <c r="P537" i="2"/>
  <c r="J537" i="2"/>
  <c r="BE537" i="2" s="1"/>
  <c r="BK536" i="2"/>
  <c r="BI536" i="2"/>
  <c r="BH536" i="2"/>
  <c r="BG536" i="2"/>
  <c r="BF536" i="2"/>
  <c r="T536" i="2"/>
  <c r="R536" i="2"/>
  <c r="P536" i="2"/>
  <c r="J536" i="2"/>
  <c r="BE536" i="2" s="1"/>
  <c r="BK534" i="2"/>
  <c r="BI534" i="2"/>
  <c r="BH534" i="2"/>
  <c r="BG534" i="2"/>
  <c r="BF534" i="2"/>
  <c r="T534" i="2"/>
  <c r="R534" i="2"/>
  <c r="P534" i="2"/>
  <c r="J534" i="2"/>
  <c r="BE534" i="2" s="1"/>
  <c r="BK533" i="2"/>
  <c r="BI533" i="2"/>
  <c r="BH533" i="2"/>
  <c r="BG533" i="2"/>
  <c r="BF533" i="2"/>
  <c r="T533" i="2"/>
  <c r="R533" i="2"/>
  <c r="P533" i="2"/>
  <c r="J533" i="2"/>
  <c r="BE533" i="2" s="1"/>
  <c r="BK532" i="2"/>
  <c r="BI532" i="2"/>
  <c r="BH532" i="2"/>
  <c r="BG532" i="2"/>
  <c r="BF532" i="2"/>
  <c r="T532" i="2"/>
  <c r="R532" i="2"/>
  <c r="P532" i="2"/>
  <c r="J532" i="2"/>
  <c r="BE532" i="2" s="1"/>
  <c r="BK531" i="2"/>
  <c r="BI531" i="2"/>
  <c r="BH531" i="2"/>
  <c r="BG531" i="2"/>
  <c r="BF531" i="2"/>
  <c r="T531" i="2"/>
  <c r="R531" i="2"/>
  <c r="P531" i="2"/>
  <c r="J531" i="2"/>
  <c r="BE531" i="2" s="1"/>
  <c r="BK530" i="2"/>
  <c r="BI530" i="2"/>
  <c r="BH530" i="2"/>
  <c r="BG530" i="2"/>
  <c r="BF530" i="2"/>
  <c r="T530" i="2"/>
  <c r="R530" i="2"/>
  <c r="P530" i="2"/>
  <c r="J530" i="2"/>
  <c r="BE530" i="2" s="1"/>
  <c r="BK528" i="2"/>
  <c r="BI528" i="2"/>
  <c r="BH528" i="2"/>
  <c r="BG528" i="2"/>
  <c r="BF528" i="2"/>
  <c r="T528" i="2"/>
  <c r="R528" i="2"/>
  <c r="P528" i="2"/>
  <c r="J528" i="2"/>
  <c r="BE528" i="2" s="1"/>
  <c r="BK527" i="2"/>
  <c r="BI527" i="2"/>
  <c r="BH527" i="2"/>
  <c r="BG527" i="2"/>
  <c r="BF527" i="2"/>
  <c r="T527" i="2"/>
  <c r="R527" i="2"/>
  <c r="P527" i="2"/>
  <c r="J527" i="2"/>
  <c r="BE527" i="2" s="1"/>
  <c r="BK526" i="2"/>
  <c r="BI526" i="2"/>
  <c r="BH526" i="2"/>
  <c r="BG526" i="2"/>
  <c r="BF526" i="2"/>
  <c r="T526" i="2"/>
  <c r="R526" i="2"/>
  <c r="P526" i="2"/>
  <c r="J526" i="2"/>
  <c r="BE526" i="2" s="1"/>
  <c r="BK525" i="2"/>
  <c r="BI525" i="2"/>
  <c r="BH525" i="2"/>
  <c r="BG525" i="2"/>
  <c r="BF525" i="2"/>
  <c r="T525" i="2"/>
  <c r="R525" i="2"/>
  <c r="P525" i="2"/>
  <c r="J525" i="2"/>
  <c r="BE525" i="2" s="1"/>
  <c r="BK521" i="2"/>
  <c r="BI521" i="2"/>
  <c r="BH521" i="2"/>
  <c r="BG521" i="2"/>
  <c r="BF521" i="2"/>
  <c r="T521" i="2"/>
  <c r="R521" i="2"/>
  <c r="R520" i="2" s="1"/>
  <c r="P521" i="2"/>
  <c r="J521" i="2"/>
  <c r="BE521" i="2" s="1"/>
  <c r="BK520" i="2"/>
  <c r="T520" i="2"/>
  <c r="P520" i="2"/>
  <c r="J520" i="2"/>
  <c r="BK519" i="2"/>
  <c r="BI519" i="2"/>
  <c r="BH519" i="2"/>
  <c r="BG519" i="2"/>
  <c r="BF519" i="2"/>
  <c r="T519" i="2"/>
  <c r="R519" i="2"/>
  <c r="P519" i="2"/>
  <c r="J519" i="2"/>
  <c r="BE519" i="2" s="1"/>
  <c r="BK517" i="2"/>
  <c r="BI517" i="2"/>
  <c r="BH517" i="2"/>
  <c r="BG517" i="2"/>
  <c r="BF517" i="2"/>
  <c r="T517" i="2"/>
  <c r="R517" i="2"/>
  <c r="P517" i="2"/>
  <c r="J517" i="2"/>
  <c r="BE517" i="2" s="1"/>
  <c r="BK515" i="2"/>
  <c r="BI515" i="2"/>
  <c r="BH515" i="2"/>
  <c r="BG515" i="2"/>
  <c r="BF515" i="2"/>
  <c r="T515" i="2"/>
  <c r="R515" i="2"/>
  <c r="P515" i="2"/>
  <c r="J515" i="2"/>
  <c r="BE515" i="2" s="1"/>
  <c r="BK513" i="2"/>
  <c r="BI513" i="2"/>
  <c r="BH513" i="2"/>
  <c r="BG513" i="2"/>
  <c r="BF513" i="2"/>
  <c r="T513" i="2"/>
  <c r="R513" i="2"/>
  <c r="P513" i="2"/>
  <c r="J513" i="2"/>
  <c r="BE513" i="2" s="1"/>
  <c r="BK511" i="2"/>
  <c r="BI511" i="2"/>
  <c r="BH511" i="2"/>
  <c r="BG511" i="2"/>
  <c r="BF511" i="2"/>
  <c r="T511" i="2"/>
  <c r="T510" i="2" s="1"/>
  <c r="R511" i="2"/>
  <c r="P511" i="2"/>
  <c r="P510" i="2" s="1"/>
  <c r="J511" i="2"/>
  <c r="BE511" i="2" s="1"/>
  <c r="BK510" i="2"/>
  <c r="R510" i="2"/>
  <c r="J510" i="2"/>
  <c r="BK509" i="2"/>
  <c r="BI509" i="2"/>
  <c r="BH509" i="2"/>
  <c r="BG509" i="2"/>
  <c r="BF509" i="2"/>
  <c r="T509" i="2"/>
  <c r="T486" i="2" s="1"/>
  <c r="R509" i="2"/>
  <c r="P509" i="2"/>
  <c r="P486" i="2" s="1"/>
  <c r="J509" i="2"/>
  <c r="BE509" i="2" s="1"/>
  <c r="BK508" i="2"/>
  <c r="BI508" i="2"/>
  <c r="BH508" i="2"/>
  <c r="BG508" i="2"/>
  <c r="BF508" i="2"/>
  <c r="T508" i="2"/>
  <c r="R508" i="2"/>
  <c r="P508" i="2"/>
  <c r="J508" i="2"/>
  <c r="BE508" i="2" s="1"/>
  <c r="BK507" i="2"/>
  <c r="BI507" i="2"/>
  <c r="BH507" i="2"/>
  <c r="BG507" i="2"/>
  <c r="BF507" i="2"/>
  <c r="T507" i="2"/>
  <c r="R507" i="2"/>
  <c r="P507" i="2"/>
  <c r="J507" i="2"/>
  <c r="BE507" i="2" s="1"/>
  <c r="BK505" i="2"/>
  <c r="BI505" i="2"/>
  <c r="BH505" i="2"/>
  <c r="BG505" i="2"/>
  <c r="BF505" i="2"/>
  <c r="T505" i="2"/>
  <c r="R505" i="2"/>
  <c r="P505" i="2"/>
  <c r="J505" i="2"/>
  <c r="BE505" i="2" s="1"/>
  <c r="BK503" i="2"/>
  <c r="BI503" i="2"/>
  <c r="BH503" i="2"/>
  <c r="BG503" i="2"/>
  <c r="BF503" i="2"/>
  <c r="T503" i="2"/>
  <c r="R503" i="2"/>
  <c r="P503" i="2"/>
  <c r="J503" i="2"/>
  <c r="BE503" i="2" s="1"/>
  <c r="BK497" i="2"/>
  <c r="BI497" i="2"/>
  <c r="BH497" i="2"/>
  <c r="BG497" i="2"/>
  <c r="BF497" i="2"/>
  <c r="T497" i="2"/>
  <c r="R497" i="2"/>
  <c r="P497" i="2"/>
  <c r="J497" i="2"/>
  <c r="BE497" i="2" s="1"/>
  <c r="BK495" i="2"/>
  <c r="BI495" i="2"/>
  <c r="BH495" i="2"/>
  <c r="BG495" i="2"/>
  <c r="BF495" i="2"/>
  <c r="T495" i="2"/>
  <c r="R495" i="2"/>
  <c r="P495" i="2"/>
  <c r="J495" i="2"/>
  <c r="BE495" i="2" s="1"/>
  <c r="BK494" i="2"/>
  <c r="BI494" i="2"/>
  <c r="BH494" i="2"/>
  <c r="BG494" i="2"/>
  <c r="BF494" i="2"/>
  <c r="T494" i="2"/>
  <c r="R494" i="2"/>
  <c r="P494" i="2"/>
  <c r="J494" i="2"/>
  <c r="BE494" i="2" s="1"/>
  <c r="BK487" i="2"/>
  <c r="BI487" i="2"/>
  <c r="BH487" i="2"/>
  <c r="BG487" i="2"/>
  <c r="BF487" i="2"/>
  <c r="T487" i="2"/>
  <c r="R487" i="2"/>
  <c r="R486" i="2" s="1"/>
  <c r="P487" i="2"/>
  <c r="J487" i="2"/>
  <c r="BE487" i="2" s="1"/>
  <c r="BK486" i="2"/>
  <c r="J486" i="2" s="1"/>
  <c r="J122" i="2" s="1"/>
  <c r="BK485" i="2"/>
  <c r="BI485" i="2"/>
  <c r="BH485" i="2"/>
  <c r="BG485" i="2"/>
  <c r="BF485" i="2"/>
  <c r="T485" i="2"/>
  <c r="R485" i="2"/>
  <c r="P485" i="2"/>
  <c r="J485" i="2"/>
  <c r="BE485" i="2" s="1"/>
  <c r="BK483" i="2"/>
  <c r="BI483" i="2"/>
  <c r="BH483" i="2"/>
  <c r="BG483" i="2"/>
  <c r="BF483" i="2"/>
  <c r="T483" i="2"/>
  <c r="R483" i="2"/>
  <c r="P483" i="2"/>
  <c r="J483" i="2"/>
  <c r="BE483" i="2" s="1"/>
  <c r="BK482" i="2"/>
  <c r="BI482" i="2"/>
  <c r="BH482" i="2"/>
  <c r="BG482" i="2"/>
  <c r="BF482" i="2"/>
  <c r="T482" i="2"/>
  <c r="R482" i="2"/>
  <c r="P482" i="2"/>
  <c r="J482" i="2"/>
  <c r="BE482" i="2" s="1"/>
  <c r="BK480" i="2"/>
  <c r="BI480" i="2"/>
  <c r="BH480" i="2"/>
  <c r="BG480" i="2"/>
  <c r="BF480" i="2"/>
  <c r="T480" i="2"/>
  <c r="R480" i="2"/>
  <c r="P480" i="2"/>
  <c r="J480" i="2"/>
  <c r="BE480" i="2" s="1"/>
  <c r="BK479" i="2"/>
  <c r="BI479" i="2"/>
  <c r="BH479" i="2"/>
  <c r="BG479" i="2"/>
  <c r="BF479" i="2"/>
  <c r="T479" i="2"/>
  <c r="R479" i="2"/>
  <c r="P479" i="2"/>
  <c r="J479" i="2"/>
  <c r="BE479" i="2" s="1"/>
  <c r="BK477" i="2"/>
  <c r="BI477" i="2"/>
  <c r="BH477" i="2"/>
  <c r="BG477" i="2"/>
  <c r="BF477" i="2"/>
  <c r="T477" i="2"/>
  <c r="R477" i="2"/>
  <c r="P477" i="2"/>
  <c r="J477" i="2"/>
  <c r="BE477" i="2" s="1"/>
  <c r="BK476" i="2"/>
  <c r="BI476" i="2"/>
  <c r="BH476" i="2"/>
  <c r="BG476" i="2"/>
  <c r="BF476" i="2"/>
  <c r="T476" i="2"/>
  <c r="R476" i="2"/>
  <c r="P476" i="2"/>
  <c r="J476" i="2"/>
  <c r="BE476" i="2" s="1"/>
  <c r="BK474" i="2"/>
  <c r="BI474" i="2"/>
  <c r="BH474" i="2"/>
  <c r="BG474" i="2"/>
  <c r="BF474" i="2"/>
  <c r="T474" i="2"/>
  <c r="R474" i="2"/>
  <c r="P474" i="2"/>
  <c r="J474" i="2"/>
  <c r="BE474" i="2" s="1"/>
  <c r="BK472" i="2"/>
  <c r="BK471" i="2" s="1"/>
  <c r="J471" i="2" s="1"/>
  <c r="BI472" i="2"/>
  <c r="BH472" i="2"/>
  <c r="BG472" i="2"/>
  <c r="BF472" i="2"/>
  <c r="T472" i="2"/>
  <c r="R472" i="2"/>
  <c r="P472" i="2"/>
  <c r="P471" i="2" s="1"/>
  <c r="J472" i="2"/>
  <c r="BE472" i="2" s="1"/>
  <c r="T471" i="2"/>
  <c r="R471" i="2"/>
  <c r="BK470" i="2"/>
  <c r="BI470" i="2"/>
  <c r="BH470" i="2"/>
  <c r="BG470" i="2"/>
  <c r="BF470" i="2"/>
  <c r="T470" i="2"/>
  <c r="R470" i="2"/>
  <c r="P470" i="2"/>
  <c r="J470" i="2"/>
  <c r="BE470" i="2" s="1"/>
  <c r="BK469" i="2"/>
  <c r="BI469" i="2"/>
  <c r="BH469" i="2"/>
  <c r="BG469" i="2"/>
  <c r="BF469" i="2"/>
  <c r="T469" i="2"/>
  <c r="R469" i="2"/>
  <c r="P469" i="2"/>
  <c r="J469" i="2"/>
  <c r="BE469" i="2" s="1"/>
  <c r="BK468" i="2"/>
  <c r="BI468" i="2"/>
  <c r="BH468" i="2"/>
  <c r="BG468" i="2"/>
  <c r="BF468" i="2"/>
  <c r="T468" i="2"/>
  <c r="R468" i="2"/>
  <c r="P468" i="2"/>
  <c r="J468" i="2"/>
  <c r="BE468" i="2" s="1"/>
  <c r="BK467" i="2"/>
  <c r="BI467" i="2"/>
  <c r="BH467" i="2"/>
  <c r="BG467" i="2"/>
  <c r="BF467" i="2"/>
  <c r="T467" i="2"/>
  <c r="R467" i="2"/>
  <c r="P467" i="2"/>
  <c r="J467" i="2"/>
  <c r="BE467" i="2" s="1"/>
  <c r="BK466" i="2"/>
  <c r="BI466" i="2"/>
  <c r="BH466" i="2"/>
  <c r="BG466" i="2"/>
  <c r="BF466" i="2"/>
  <c r="T466" i="2"/>
  <c r="R466" i="2"/>
  <c r="P466" i="2"/>
  <c r="J466" i="2"/>
  <c r="BE466" i="2" s="1"/>
  <c r="BK465" i="2"/>
  <c r="BI465" i="2"/>
  <c r="BH465" i="2"/>
  <c r="BG465" i="2"/>
  <c r="BF465" i="2"/>
  <c r="T465" i="2"/>
  <c r="R465" i="2"/>
  <c r="P465" i="2"/>
  <c r="J465" i="2"/>
  <c r="BE465" i="2" s="1"/>
  <c r="BK464" i="2"/>
  <c r="BI464" i="2"/>
  <c r="BH464" i="2"/>
  <c r="BG464" i="2"/>
  <c r="BF464" i="2"/>
  <c r="T464" i="2"/>
  <c r="R464" i="2"/>
  <c r="P464" i="2"/>
  <c r="J464" i="2"/>
  <c r="BE464" i="2" s="1"/>
  <c r="BK463" i="2"/>
  <c r="BI463" i="2"/>
  <c r="BH463" i="2"/>
  <c r="BG463" i="2"/>
  <c r="BF463" i="2"/>
  <c r="T463" i="2"/>
  <c r="R463" i="2"/>
  <c r="P463" i="2"/>
  <c r="J463" i="2"/>
  <c r="BE463" i="2" s="1"/>
  <c r="BK462" i="2"/>
  <c r="BI462" i="2"/>
  <c r="BH462" i="2"/>
  <c r="BG462" i="2"/>
  <c r="BF462" i="2"/>
  <c r="T462" i="2"/>
  <c r="R462" i="2"/>
  <c r="P462" i="2"/>
  <c r="J462" i="2"/>
  <c r="BE462" i="2" s="1"/>
  <c r="BK461" i="2"/>
  <c r="BI461" i="2"/>
  <c r="BH461" i="2"/>
  <c r="BG461" i="2"/>
  <c r="BF461" i="2"/>
  <c r="T461" i="2"/>
  <c r="R461" i="2"/>
  <c r="P461" i="2"/>
  <c r="J461" i="2"/>
  <c r="BE461" i="2" s="1"/>
  <c r="BK460" i="2"/>
  <c r="BI460" i="2"/>
  <c r="BH460" i="2"/>
  <c r="BG460" i="2"/>
  <c r="BF460" i="2"/>
  <c r="T460" i="2"/>
  <c r="R460" i="2"/>
  <c r="P460" i="2"/>
  <c r="J460" i="2"/>
  <c r="BE460" i="2" s="1"/>
  <c r="BK459" i="2"/>
  <c r="BI459" i="2"/>
  <c r="BH459" i="2"/>
  <c r="BG459" i="2"/>
  <c r="BF459" i="2"/>
  <c r="T459" i="2"/>
  <c r="R459" i="2"/>
  <c r="P459" i="2"/>
  <c r="J459" i="2"/>
  <c r="BE459" i="2" s="1"/>
  <c r="BK458" i="2"/>
  <c r="BI458" i="2"/>
  <c r="BH458" i="2"/>
  <c r="BG458" i="2"/>
  <c r="BF458" i="2"/>
  <c r="T458" i="2"/>
  <c r="R458" i="2"/>
  <c r="P458" i="2"/>
  <c r="J458" i="2"/>
  <c r="BE458" i="2" s="1"/>
  <c r="BK457" i="2"/>
  <c r="BI457" i="2"/>
  <c r="BH457" i="2"/>
  <c r="BG457" i="2"/>
  <c r="BF457" i="2"/>
  <c r="T457" i="2"/>
  <c r="R457" i="2"/>
  <c r="P457" i="2"/>
  <c r="J457" i="2"/>
  <c r="BE457" i="2" s="1"/>
  <c r="BK456" i="2"/>
  <c r="BI456" i="2"/>
  <c r="BH456" i="2"/>
  <c r="BG456" i="2"/>
  <c r="BF456" i="2"/>
  <c r="T456" i="2"/>
  <c r="R456" i="2"/>
  <c r="P456" i="2"/>
  <c r="J456" i="2"/>
  <c r="BE456" i="2" s="1"/>
  <c r="BK455" i="2"/>
  <c r="BI455" i="2"/>
  <c r="BH455" i="2"/>
  <c r="BG455" i="2"/>
  <c r="BF455" i="2"/>
  <c r="T455" i="2"/>
  <c r="R455" i="2"/>
  <c r="P455" i="2"/>
  <c r="J455" i="2"/>
  <c r="BE455" i="2" s="1"/>
  <c r="BK454" i="2"/>
  <c r="BI454" i="2"/>
  <c r="BH454" i="2"/>
  <c r="BG454" i="2"/>
  <c r="BF454" i="2"/>
  <c r="T454" i="2"/>
  <c r="R454" i="2"/>
  <c r="R453" i="2" s="1"/>
  <c r="P454" i="2"/>
  <c r="J454" i="2"/>
  <c r="BE454" i="2" s="1"/>
  <c r="BK453" i="2"/>
  <c r="T453" i="2"/>
  <c r="P453" i="2"/>
  <c r="J453" i="2"/>
  <c r="BK452" i="2"/>
  <c r="BI452" i="2"/>
  <c r="BH452" i="2"/>
  <c r="BG452" i="2"/>
  <c r="BF452" i="2"/>
  <c r="T452" i="2"/>
  <c r="R452" i="2"/>
  <c r="P452" i="2"/>
  <c r="J452" i="2"/>
  <c r="BE452" i="2" s="1"/>
  <c r="BK451" i="2"/>
  <c r="BI451" i="2"/>
  <c r="BH451" i="2"/>
  <c r="BG451" i="2"/>
  <c r="BF451" i="2"/>
  <c r="T451" i="2"/>
  <c r="R451" i="2"/>
  <c r="P451" i="2"/>
  <c r="J451" i="2"/>
  <c r="BE451" i="2" s="1"/>
  <c r="BK450" i="2"/>
  <c r="BI450" i="2"/>
  <c r="BH450" i="2"/>
  <c r="BG450" i="2"/>
  <c r="BF450" i="2"/>
  <c r="T450" i="2"/>
  <c r="R450" i="2"/>
  <c r="P450" i="2"/>
  <c r="J450" i="2"/>
  <c r="BE450" i="2" s="1"/>
  <c r="BK449" i="2"/>
  <c r="BI449" i="2"/>
  <c r="BH449" i="2"/>
  <c r="BG449" i="2"/>
  <c r="BF449" i="2"/>
  <c r="T449" i="2"/>
  <c r="R449" i="2"/>
  <c r="P449" i="2"/>
  <c r="J449" i="2"/>
  <c r="BE449" i="2" s="1"/>
  <c r="BK448" i="2"/>
  <c r="BI448" i="2"/>
  <c r="BH448" i="2"/>
  <c r="BG448" i="2"/>
  <c r="BF448" i="2"/>
  <c r="T448" i="2"/>
  <c r="T446" i="2" s="1"/>
  <c r="R448" i="2"/>
  <c r="P448" i="2"/>
  <c r="J448" i="2"/>
  <c r="BE448" i="2" s="1"/>
  <c r="BK447" i="2"/>
  <c r="BK446" i="2" s="1"/>
  <c r="J446" i="2" s="1"/>
  <c r="BI447" i="2"/>
  <c r="BH447" i="2"/>
  <c r="BG447" i="2"/>
  <c r="BF447" i="2"/>
  <c r="T447" i="2"/>
  <c r="R447" i="2"/>
  <c r="P447" i="2"/>
  <c r="P446" i="2" s="1"/>
  <c r="J447" i="2"/>
  <c r="BE447" i="2" s="1"/>
  <c r="R446" i="2"/>
  <c r="BK445" i="2"/>
  <c r="BI445" i="2"/>
  <c r="BH445" i="2"/>
  <c r="BG445" i="2"/>
  <c r="BF445" i="2"/>
  <c r="T445" i="2"/>
  <c r="R445" i="2"/>
  <c r="P445" i="2"/>
  <c r="J445" i="2"/>
  <c r="BE445" i="2" s="1"/>
  <c r="BK444" i="2"/>
  <c r="BI444" i="2"/>
  <c r="BH444" i="2"/>
  <c r="BG444" i="2"/>
  <c r="BF444" i="2"/>
  <c r="T444" i="2"/>
  <c r="R444" i="2"/>
  <c r="P444" i="2"/>
  <c r="J444" i="2"/>
  <c r="BE444" i="2" s="1"/>
  <c r="BK443" i="2"/>
  <c r="BI443" i="2"/>
  <c r="BH443" i="2"/>
  <c r="BG443" i="2"/>
  <c r="BF443" i="2"/>
  <c r="T443" i="2"/>
  <c r="R443" i="2"/>
  <c r="P443" i="2"/>
  <c r="J443" i="2"/>
  <c r="BE443" i="2" s="1"/>
  <c r="BK442" i="2"/>
  <c r="BI442" i="2"/>
  <c r="BH442" i="2"/>
  <c r="BG442" i="2"/>
  <c r="BF442" i="2"/>
  <c r="T442" i="2"/>
  <c r="R442" i="2"/>
  <c r="P442" i="2"/>
  <c r="J442" i="2"/>
  <c r="BE442" i="2" s="1"/>
  <c r="BK441" i="2"/>
  <c r="BI441" i="2"/>
  <c r="BH441" i="2"/>
  <c r="BG441" i="2"/>
  <c r="BF441" i="2"/>
  <c r="T441" i="2"/>
  <c r="R441" i="2"/>
  <c r="P441" i="2"/>
  <c r="J441" i="2"/>
  <c r="BE441" i="2" s="1"/>
  <c r="BK440" i="2"/>
  <c r="BI440" i="2"/>
  <c r="BH440" i="2"/>
  <c r="BG440" i="2"/>
  <c r="BF440" i="2"/>
  <c r="T440" i="2"/>
  <c r="R440" i="2"/>
  <c r="P440" i="2"/>
  <c r="J440" i="2"/>
  <c r="BE440" i="2" s="1"/>
  <c r="BK439" i="2"/>
  <c r="BI439" i="2"/>
  <c r="BH439" i="2"/>
  <c r="BG439" i="2"/>
  <c r="BF439" i="2"/>
  <c r="T439" i="2"/>
  <c r="R439" i="2"/>
  <c r="P439" i="2"/>
  <c r="J439" i="2"/>
  <c r="BE439" i="2" s="1"/>
  <c r="BK438" i="2"/>
  <c r="BI438" i="2"/>
  <c r="BH438" i="2"/>
  <c r="BG438" i="2"/>
  <c r="BF438" i="2"/>
  <c r="T438" i="2"/>
  <c r="R438" i="2"/>
  <c r="P438" i="2"/>
  <c r="J438" i="2"/>
  <c r="BE438" i="2" s="1"/>
  <c r="BK437" i="2"/>
  <c r="BI437" i="2"/>
  <c r="BH437" i="2"/>
  <c r="BG437" i="2"/>
  <c r="BF437" i="2"/>
  <c r="T437" i="2"/>
  <c r="R437" i="2"/>
  <c r="P437" i="2"/>
  <c r="J437" i="2"/>
  <c r="BE437" i="2" s="1"/>
  <c r="BK436" i="2"/>
  <c r="BI436" i="2"/>
  <c r="BH436" i="2"/>
  <c r="BG436" i="2"/>
  <c r="BF436" i="2"/>
  <c r="T436" i="2"/>
  <c r="R436" i="2"/>
  <c r="P436" i="2"/>
  <c r="J436" i="2"/>
  <c r="BE436" i="2" s="1"/>
  <c r="BK435" i="2"/>
  <c r="BI435" i="2"/>
  <c r="BH435" i="2"/>
  <c r="BG435" i="2"/>
  <c r="BF435" i="2"/>
  <c r="T435" i="2"/>
  <c r="R435" i="2"/>
  <c r="P435" i="2"/>
  <c r="J435" i="2"/>
  <c r="BE435" i="2" s="1"/>
  <c r="BK434" i="2"/>
  <c r="BI434" i="2"/>
  <c r="BH434" i="2"/>
  <c r="BG434" i="2"/>
  <c r="BF434" i="2"/>
  <c r="T434" i="2"/>
  <c r="R434" i="2"/>
  <c r="P434" i="2"/>
  <c r="J434" i="2"/>
  <c r="BE434" i="2" s="1"/>
  <c r="BK432" i="2"/>
  <c r="BI432" i="2"/>
  <c r="BH432" i="2"/>
  <c r="BG432" i="2"/>
  <c r="BF432" i="2"/>
  <c r="T432" i="2"/>
  <c r="R432" i="2"/>
  <c r="P432" i="2"/>
  <c r="J432" i="2"/>
  <c r="BE432" i="2" s="1"/>
  <c r="BK431" i="2"/>
  <c r="BI431" i="2"/>
  <c r="BH431" i="2"/>
  <c r="BG431" i="2"/>
  <c r="BF431" i="2"/>
  <c r="T431" i="2"/>
  <c r="R431" i="2"/>
  <c r="P431" i="2"/>
  <c r="J431" i="2"/>
  <c r="BE431" i="2" s="1"/>
  <c r="BK430" i="2"/>
  <c r="BI430" i="2"/>
  <c r="BH430" i="2"/>
  <c r="BG430" i="2"/>
  <c r="BF430" i="2"/>
  <c r="T430" i="2"/>
  <c r="R430" i="2"/>
  <c r="P430" i="2"/>
  <c r="J430" i="2"/>
  <c r="BE430" i="2" s="1"/>
  <c r="BK428" i="2"/>
  <c r="BI428" i="2"/>
  <c r="BH428" i="2"/>
  <c r="BG428" i="2"/>
  <c r="BF428" i="2"/>
  <c r="T428" i="2"/>
  <c r="R428" i="2"/>
  <c r="P428" i="2"/>
  <c r="J428" i="2"/>
  <c r="BE428" i="2" s="1"/>
  <c r="BK426" i="2"/>
  <c r="BI426" i="2"/>
  <c r="BH426" i="2"/>
  <c r="BG426" i="2"/>
  <c r="BF426" i="2"/>
  <c r="T426" i="2"/>
  <c r="R426" i="2"/>
  <c r="P426" i="2"/>
  <c r="J426" i="2"/>
  <c r="BE426" i="2" s="1"/>
  <c r="BK425" i="2"/>
  <c r="BI425" i="2"/>
  <c r="BH425" i="2"/>
  <c r="BG425" i="2"/>
  <c r="BF425" i="2"/>
  <c r="T425" i="2"/>
  <c r="R425" i="2"/>
  <c r="P425" i="2"/>
  <c r="J425" i="2"/>
  <c r="BE425" i="2" s="1"/>
  <c r="BK424" i="2"/>
  <c r="BI424" i="2"/>
  <c r="BH424" i="2"/>
  <c r="BG424" i="2"/>
  <c r="BF424" i="2"/>
  <c r="T424" i="2"/>
  <c r="R424" i="2"/>
  <c r="P424" i="2"/>
  <c r="J424" i="2"/>
  <c r="BE424" i="2" s="1"/>
  <c r="BK422" i="2"/>
  <c r="BI422" i="2"/>
  <c r="BH422" i="2"/>
  <c r="BG422" i="2"/>
  <c r="BF422" i="2"/>
  <c r="T422" i="2"/>
  <c r="R422" i="2"/>
  <c r="R421" i="2" s="1"/>
  <c r="P422" i="2"/>
  <c r="J422" i="2"/>
  <c r="BE422" i="2" s="1"/>
  <c r="BK421" i="2"/>
  <c r="T421" i="2"/>
  <c r="P421" i="2"/>
  <c r="J421" i="2"/>
  <c r="BK420" i="2"/>
  <c r="BI420" i="2"/>
  <c r="BH420" i="2"/>
  <c r="BG420" i="2"/>
  <c r="BF420" i="2"/>
  <c r="T420" i="2"/>
  <c r="R420" i="2"/>
  <c r="P420" i="2"/>
  <c r="J420" i="2"/>
  <c r="BE420" i="2" s="1"/>
  <c r="BK418" i="2"/>
  <c r="BI418" i="2"/>
  <c r="BH418" i="2"/>
  <c r="BG418" i="2"/>
  <c r="BF418" i="2"/>
  <c r="T418" i="2"/>
  <c r="R418" i="2"/>
  <c r="P418" i="2"/>
  <c r="J418" i="2"/>
  <c r="BE418" i="2" s="1"/>
  <c r="BK416" i="2"/>
  <c r="BI416" i="2"/>
  <c r="BH416" i="2"/>
  <c r="BG416" i="2"/>
  <c r="BF416" i="2"/>
  <c r="T416" i="2"/>
  <c r="R416" i="2"/>
  <c r="P416" i="2"/>
  <c r="J416" i="2"/>
  <c r="BE416" i="2" s="1"/>
  <c r="BK414" i="2"/>
  <c r="BI414" i="2"/>
  <c r="BH414" i="2"/>
  <c r="BG414" i="2"/>
  <c r="BF414" i="2"/>
  <c r="T414" i="2"/>
  <c r="R414" i="2"/>
  <c r="P414" i="2"/>
  <c r="J414" i="2"/>
  <c r="BE414" i="2" s="1"/>
  <c r="BK412" i="2"/>
  <c r="BI412" i="2"/>
  <c r="BH412" i="2"/>
  <c r="BG412" i="2"/>
  <c r="BF412" i="2"/>
  <c r="T412" i="2"/>
  <c r="R412" i="2"/>
  <c r="P412" i="2"/>
  <c r="P409" i="2" s="1"/>
  <c r="J412" i="2"/>
  <c r="BE412" i="2" s="1"/>
  <c r="BK410" i="2"/>
  <c r="BI410" i="2"/>
  <c r="BH410" i="2"/>
  <c r="BG410" i="2"/>
  <c r="BF410" i="2"/>
  <c r="T410" i="2"/>
  <c r="T409" i="2" s="1"/>
  <c r="R410" i="2"/>
  <c r="R409" i="2" s="1"/>
  <c r="P410" i="2"/>
  <c r="J410" i="2"/>
  <c r="BE410" i="2" s="1"/>
  <c r="BK409" i="2"/>
  <c r="J409" i="2"/>
  <c r="BK408" i="2"/>
  <c r="BI408" i="2"/>
  <c r="BH408" i="2"/>
  <c r="BG408" i="2"/>
  <c r="BF408" i="2"/>
  <c r="T408" i="2"/>
  <c r="R408" i="2"/>
  <c r="P408" i="2"/>
  <c r="J408" i="2"/>
  <c r="BE408" i="2" s="1"/>
  <c r="BK406" i="2"/>
  <c r="BI406" i="2"/>
  <c r="BH406" i="2"/>
  <c r="BG406" i="2"/>
  <c r="BF406" i="2"/>
  <c r="T406" i="2"/>
  <c r="R406" i="2"/>
  <c r="P406" i="2"/>
  <c r="J406" i="2"/>
  <c r="BE406" i="2" s="1"/>
  <c r="BK405" i="2"/>
  <c r="BI405" i="2"/>
  <c r="BH405" i="2"/>
  <c r="BG405" i="2"/>
  <c r="BF405" i="2"/>
  <c r="T405" i="2"/>
  <c r="R405" i="2"/>
  <c r="P405" i="2"/>
  <c r="J405" i="2"/>
  <c r="BE405" i="2" s="1"/>
  <c r="BK404" i="2"/>
  <c r="BI404" i="2"/>
  <c r="BH404" i="2"/>
  <c r="BG404" i="2"/>
  <c r="BF404" i="2"/>
  <c r="T404" i="2"/>
  <c r="R404" i="2"/>
  <c r="P404" i="2"/>
  <c r="J404" i="2"/>
  <c r="BE404" i="2" s="1"/>
  <c r="BK402" i="2"/>
  <c r="BI402" i="2"/>
  <c r="BH402" i="2"/>
  <c r="BG402" i="2"/>
  <c r="BF402" i="2"/>
  <c r="T402" i="2"/>
  <c r="R402" i="2"/>
  <c r="P402" i="2"/>
  <c r="J402" i="2"/>
  <c r="BE402" i="2" s="1"/>
  <c r="BK400" i="2"/>
  <c r="BI400" i="2"/>
  <c r="BH400" i="2"/>
  <c r="BG400" i="2"/>
  <c r="BF400" i="2"/>
  <c r="T400" i="2"/>
  <c r="R400" i="2"/>
  <c r="P400" i="2"/>
  <c r="J400" i="2"/>
  <c r="BE400" i="2" s="1"/>
  <c r="BK399" i="2"/>
  <c r="BI399" i="2"/>
  <c r="BH399" i="2"/>
  <c r="BG399" i="2"/>
  <c r="BF399" i="2"/>
  <c r="T399" i="2"/>
  <c r="R399" i="2"/>
  <c r="R398" i="2" s="1"/>
  <c r="P399" i="2"/>
  <c r="P398" i="2" s="1"/>
  <c r="J399" i="2"/>
  <c r="BE399" i="2" s="1"/>
  <c r="BK398" i="2"/>
  <c r="T398" i="2"/>
  <c r="J398" i="2"/>
  <c r="BK397" i="2"/>
  <c r="BI397" i="2"/>
  <c r="BH397" i="2"/>
  <c r="BG397" i="2"/>
  <c r="BF397" i="2"/>
  <c r="T397" i="2"/>
  <c r="R397" i="2"/>
  <c r="P397" i="2"/>
  <c r="P395" i="2" s="1"/>
  <c r="J397" i="2"/>
  <c r="BE397" i="2" s="1"/>
  <c r="BK396" i="2"/>
  <c r="BI396" i="2"/>
  <c r="BH396" i="2"/>
  <c r="BG396" i="2"/>
  <c r="BF396" i="2"/>
  <c r="T396" i="2"/>
  <c r="T395" i="2" s="1"/>
  <c r="R396" i="2"/>
  <c r="R395" i="2" s="1"/>
  <c r="P396" i="2"/>
  <c r="J396" i="2"/>
  <c r="BE396" i="2" s="1"/>
  <c r="BK395" i="2"/>
  <c r="J395" i="2"/>
  <c r="BK394" i="2"/>
  <c r="BI394" i="2"/>
  <c r="BH394" i="2"/>
  <c r="BG394" i="2"/>
  <c r="BF394" i="2"/>
  <c r="T394" i="2"/>
  <c r="R394" i="2"/>
  <c r="P394" i="2"/>
  <c r="J394" i="2"/>
  <c r="BE394" i="2" s="1"/>
  <c r="BK393" i="2"/>
  <c r="BI393" i="2"/>
  <c r="BH393" i="2"/>
  <c r="BG393" i="2"/>
  <c r="BF393" i="2"/>
  <c r="T393" i="2"/>
  <c r="R393" i="2"/>
  <c r="P393" i="2"/>
  <c r="J393" i="2"/>
  <c r="BE393" i="2" s="1"/>
  <c r="BK392" i="2"/>
  <c r="BI392" i="2"/>
  <c r="BH392" i="2"/>
  <c r="BG392" i="2"/>
  <c r="BF392" i="2"/>
  <c r="T392" i="2"/>
  <c r="R392" i="2"/>
  <c r="R390" i="2" s="1"/>
  <c r="P392" i="2"/>
  <c r="J392" i="2"/>
  <c r="BE392" i="2" s="1"/>
  <c r="BK391" i="2"/>
  <c r="BK390" i="2" s="1"/>
  <c r="J390" i="2" s="1"/>
  <c r="BI391" i="2"/>
  <c r="BH391" i="2"/>
  <c r="BG391" i="2"/>
  <c r="BF391" i="2"/>
  <c r="T391" i="2"/>
  <c r="T390" i="2" s="1"/>
  <c r="R391" i="2"/>
  <c r="P391" i="2"/>
  <c r="J391" i="2"/>
  <c r="BE391" i="2" s="1"/>
  <c r="P390" i="2"/>
  <c r="BK389" i="2"/>
  <c r="BI389" i="2"/>
  <c r="BH389" i="2"/>
  <c r="BG389" i="2"/>
  <c r="BF389" i="2"/>
  <c r="T389" i="2"/>
  <c r="R389" i="2"/>
  <c r="P389" i="2"/>
  <c r="J389" i="2"/>
  <c r="BE389" i="2" s="1"/>
  <c r="BK388" i="2"/>
  <c r="BI388" i="2"/>
  <c r="BH388" i="2"/>
  <c r="BG388" i="2"/>
  <c r="BF388" i="2"/>
  <c r="T388" i="2"/>
  <c r="R388" i="2"/>
  <c r="P388" i="2"/>
  <c r="J388" i="2"/>
  <c r="BE388" i="2" s="1"/>
  <c r="BK387" i="2"/>
  <c r="BI387" i="2"/>
  <c r="BH387" i="2"/>
  <c r="BG387" i="2"/>
  <c r="BF387" i="2"/>
  <c r="T387" i="2"/>
  <c r="R387" i="2"/>
  <c r="P387" i="2"/>
  <c r="J387" i="2"/>
  <c r="BE387" i="2" s="1"/>
  <c r="BK386" i="2"/>
  <c r="BI386" i="2"/>
  <c r="BH386" i="2"/>
  <c r="BG386" i="2"/>
  <c r="BF386" i="2"/>
  <c r="T386" i="2"/>
  <c r="R386" i="2"/>
  <c r="P386" i="2"/>
  <c r="J386" i="2"/>
  <c r="BE386" i="2" s="1"/>
  <c r="BK385" i="2"/>
  <c r="BI385" i="2"/>
  <c r="BH385" i="2"/>
  <c r="BG385" i="2"/>
  <c r="BF385" i="2"/>
  <c r="T385" i="2"/>
  <c r="R385" i="2"/>
  <c r="P385" i="2"/>
  <c r="J385" i="2"/>
  <c r="BE385" i="2" s="1"/>
  <c r="BK384" i="2"/>
  <c r="BI384" i="2"/>
  <c r="BH384" i="2"/>
  <c r="BG384" i="2"/>
  <c r="BF384" i="2"/>
  <c r="T384" i="2"/>
  <c r="R384" i="2"/>
  <c r="P384" i="2"/>
  <c r="J384" i="2"/>
  <c r="BE384" i="2" s="1"/>
  <c r="BK383" i="2"/>
  <c r="BI383" i="2"/>
  <c r="BH383" i="2"/>
  <c r="BG383" i="2"/>
  <c r="BF383" i="2"/>
  <c r="T383" i="2"/>
  <c r="R383" i="2"/>
  <c r="P383" i="2"/>
  <c r="J383" i="2"/>
  <c r="BE383" i="2" s="1"/>
  <c r="BK382" i="2"/>
  <c r="BI382" i="2"/>
  <c r="BH382" i="2"/>
  <c r="BG382" i="2"/>
  <c r="BF382" i="2"/>
  <c r="T382" i="2"/>
  <c r="R382" i="2"/>
  <c r="P382" i="2"/>
  <c r="J382" i="2"/>
  <c r="BE382" i="2" s="1"/>
  <c r="BK381" i="2"/>
  <c r="BI381" i="2"/>
  <c r="BH381" i="2"/>
  <c r="BG381" i="2"/>
  <c r="BF381" i="2"/>
  <c r="T381" i="2"/>
  <c r="R381" i="2"/>
  <c r="P381" i="2"/>
  <c r="J381" i="2"/>
  <c r="BE381" i="2" s="1"/>
  <c r="BK380" i="2"/>
  <c r="BI380" i="2"/>
  <c r="BH380" i="2"/>
  <c r="BG380" i="2"/>
  <c r="BF380" i="2"/>
  <c r="T380" i="2"/>
  <c r="R380" i="2"/>
  <c r="P380" i="2"/>
  <c r="J380" i="2"/>
  <c r="BE380" i="2" s="1"/>
  <c r="BK379" i="2"/>
  <c r="BI379" i="2"/>
  <c r="BH379" i="2"/>
  <c r="BG379" i="2"/>
  <c r="BF379" i="2"/>
  <c r="T379" i="2"/>
  <c r="R379" i="2"/>
  <c r="P379" i="2"/>
  <c r="J379" i="2"/>
  <c r="BE379" i="2" s="1"/>
  <c r="BK378" i="2"/>
  <c r="BI378" i="2"/>
  <c r="BH378" i="2"/>
  <c r="BG378" i="2"/>
  <c r="BF378" i="2"/>
  <c r="T378" i="2"/>
  <c r="R378" i="2"/>
  <c r="P378" i="2"/>
  <c r="J378" i="2"/>
  <c r="BE378" i="2" s="1"/>
  <c r="BK377" i="2"/>
  <c r="BI377" i="2"/>
  <c r="BH377" i="2"/>
  <c r="BG377" i="2"/>
  <c r="BF377" i="2"/>
  <c r="T377" i="2"/>
  <c r="T375" i="2" s="1"/>
  <c r="R377" i="2"/>
  <c r="P377" i="2"/>
  <c r="J377" i="2"/>
  <c r="BE377" i="2" s="1"/>
  <c r="BK376" i="2"/>
  <c r="BK375" i="2" s="1"/>
  <c r="J375" i="2" s="1"/>
  <c r="BI376" i="2"/>
  <c r="BH376" i="2"/>
  <c r="BG376" i="2"/>
  <c r="BF376" i="2"/>
  <c r="T376" i="2"/>
  <c r="R376" i="2"/>
  <c r="P376" i="2"/>
  <c r="P375" i="2" s="1"/>
  <c r="J376" i="2"/>
  <c r="BE376" i="2" s="1"/>
  <c r="R375" i="2"/>
  <c r="BK374" i="2"/>
  <c r="BI374" i="2"/>
  <c r="BH374" i="2"/>
  <c r="BG374" i="2"/>
  <c r="BF374" i="2"/>
  <c r="T374" i="2"/>
  <c r="R374" i="2"/>
  <c r="P374" i="2"/>
  <c r="J374" i="2"/>
  <c r="BE374" i="2" s="1"/>
  <c r="BK373" i="2"/>
  <c r="BI373" i="2"/>
  <c r="BH373" i="2"/>
  <c r="BG373" i="2"/>
  <c r="BF373" i="2"/>
  <c r="T373" i="2"/>
  <c r="R373" i="2"/>
  <c r="P373" i="2"/>
  <c r="J373" i="2"/>
  <c r="BE373" i="2" s="1"/>
  <c r="BK372" i="2"/>
  <c r="BI372" i="2"/>
  <c r="BH372" i="2"/>
  <c r="BG372" i="2"/>
  <c r="BF372" i="2"/>
  <c r="T372" i="2"/>
  <c r="R372" i="2"/>
  <c r="P372" i="2"/>
  <c r="J372" i="2"/>
  <c r="BE372" i="2" s="1"/>
  <c r="BK371" i="2"/>
  <c r="BI371" i="2"/>
  <c r="BH371" i="2"/>
  <c r="BG371" i="2"/>
  <c r="BF371" i="2"/>
  <c r="T371" i="2"/>
  <c r="R371" i="2"/>
  <c r="P371" i="2"/>
  <c r="J371" i="2"/>
  <c r="BE371" i="2" s="1"/>
  <c r="BK370" i="2"/>
  <c r="BI370" i="2"/>
  <c r="BH370" i="2"/>
  <c r="BG370" i="2"/>
  <c r="BF370" i="2"/>
  <c r="T370" i="2"/>
  <c r="R370" i="2"/>
  <c r="P370" i="2"/>
  <c r="J370" i="2"/>
  <c r="BE370" i="2" s="1"/>
  <c r="BK368" i="2"/>
  <c r="BI368" i="2"/>
  <c r="BH368" i="2"/>
  <c r="BG368" i="2"/>
  <c r="BF368" i="2"/>
  <c r="T368" i="2"/>
  <c r="R368" i="2"/>
  <c r="R366" i="2" s="1"/>
  <c r="P368" i="2"/>
  <c r="J368" i="2"/>
  <c r="BE368" i="2" s="1"/>
  <c r="BK367" i="2"/>
  <c r="BK366" i="2" s="1"/>
  <c r="J366" i="2" s="1"/>
  <c r="BI367" i="2"/>
  <c r="BH367" i="2"/>
  <c r="BG367" i="2"/>
  <c r="BF367" i="2"/>
  <c r="T367" i="2"/>
  <c r="T366" i="2" s="1"/>
  <c r="R367" i="2"/>
  <c r="P367" i="2"/>
  <c r="J367" i="2"/>
  <c r="BE367" i="2" s="1"/>
  <c r="P366" i="2"/>
  <c r="BK365" i="2"/>
  <c r="BI365" i="2"/>
  <c r="BH365" i="2"/>
  <c r="BG365" i="2"/>
  <c r="BF365" i="2"/>
  <c r="T365" i="2"/>
  <c r="R365" i="2"/>
  <c r="P365" i="2"/>
  <c r="J365" i="2"/>
  <c r="BE365" i="2" s="1"/>
  <c r="BK364" i="2"/>
  <c r="BI364" i="2"/>
  <c r="BH364" i="2"/>
  <c r="BG364" i="2"/>
  <c r="BF364" i="2"/>
  <c r="T364" i="2"/>
  <c r="R364" i="2"/>
  <c r="P364" i="2"/>
  <c r="J364" i="2"/>
  <c r="BE364" i="2" s="1"/>
  <c r="BK363" i="2"/>
  <c r="BI363" i="2"/>
  <c r="BH363" i="2"/>
  <c r="BG363" i="2"/>
  <c r="BF363" i="2"/>
  <c r="T363" i="2"/>
  <c r="R363" i="2"/>
  <c r="P363" i="2"/>
  <c r="J363" i="2"/>
  <c r="BE363" i="2" s="1"/>
  <c r="BK362" i="2"/>
  <c r="BI362" i="2"/>
  <c r="BH362" i="2"/>
  <c r="BG362" i="2"/>
  <c r="BF362" i="2"/>
  <c r="T362" i="2"/>
  <c r="R362" i="2"/>
  <c r="P362" i="2"/>
  <c r="J362" i="2"/>
  <c r="BE362" i="2" s="1"/>
  <c r="BK361" i="2"/>
  <c r="BI361" i="2"/>
  <c r="BH361" i="2"/>
  <c r="BG361" i="2"/>
  <c r="BF361" i="2"/>
  <c r="T361" i="2"/>
  <c r="R361" i="2"/>
  <c r="P361" i="2"/>
  <c r="J361" i="2"/>
  <c r="BE361" i="2" s="1"/>
  <c r="BK360" i="2"/>
  <c r="BI360" i="2"/>
  <c r="BH360" i="2"/>
  <c r="BG360" i="2"/>
  <c r="BF360" i="2"/>
  <c r="T360" i="2"/>
  <c r="R360" i="2"/>
  <c r="P360" i="2"/>
  <c r="J360" i="2"/>
  <c r="BE360" i="2" s="1"/>
  <c r="BK359" i="2"/>
  <c r="BI359" i="2"/>
  <c r="BH359" i="2"/>
  <c r="BG359" i="2"/>
  <c r="BF359" i="2"/>
  <c r="T359" i="2"/>
  <c r="R359" i="2"/>
  <c r="P359" i="2"/>
  <c r="J359" i="2"/>
  <c r="BE359" i="2" s="1"/>
  <c r="BK358" i="2"/>
  <c r="BI358" i="2"/>
  <c r="BH358" i="2"/>
  <c r="BG358" i="2"/>
  <c r="BF358" i="2"/>
  <c r="T358" i="2"/>
  <c r="R358" i="2"/>
  <c r="P358" i="2"/>
  <c r="J358" i="2"/>
  <c r="BE358" i="2" s="1"/>
  <c r="BK357" i="2"/>
  <c r="BI357" i="2"/>
  <c r="BH357" i="2"/>
  <c r="BG357" i="2"/>
  <c r="BF357" i="2"/>
  <c r="T357" i="2"/>
  <c r="R357" i="2"/>
  <c r="P357" i="2"/>
  <c r="J357" i="2"/>
  <c r="BE357" i="2" s="1"/>
  <c r="BK356" i="2"/>
  <c r="BI356" i="2"/>
  <c r="BH356" i="2"/>
  <c r="BG356" i="2"/>
  <c r="BF356" i="2"/>
  <c r="T356" i="2"/>
  <c r="R356" i="2"/>
  <c r="P356" i="2"/>
  <c r="J356" i="2"/>
  <c r="BE356" i="2" s="1"/>
  <c r="BK355" i="2"/>
  <c r="BI355" i="2"/>
  <c r="BH355" i="2"/>
  <c r="BG355" i="2"/>
  <c r="BF355" i="2"/>
  <c r="T355" i="2"/>
  <c r="R355" i="2"/>
  <c r="P355" i="2"/>
  <c r="J355" i="2"/>
  <c r="BE355" i="2" s="1"/>
  <c r="BK354" i="2"/>
  <c r="BK353" i="2" s="1"/>
  <c r="J353" i="2" s="1"/>
  <c r="BI354" i="2"/>
  <c r="BH354" i="2"/>
  <c r="BG354" i="2"/>
  <c r="BF354" i="2"/>
  <c r="T354" i="2"/>
  <c r="R354" i="2"/>
  <c r="P354" i="2"/>
  <c r="P353" i="2" s="1"/>
  <c r="J354" i="2"/>
  <c r="BE354" i="2" s="1"/>
  <c r="T353" i="2"/>
  <c r="R353" i="2"/>
  <c r="BK352" i="2"/>
  <c r="BI352" i="2"/>
  <c r="BH352" i="2"/>
  <c r="BG352" i="2"/>
  <c r="BF352" i="2"/>
  <c r="T352" i="2"/>
  <c r="R352" i="2"/>
  <c r="P352" i="2"/>
  <c r="J352" i="2"/>
  <c r="BE352" i="2" s="1"/>
  <c r="BK351" i="2"/>
  <c r="BI351" i="2"/>
  <c r="BH351" i="2"/>
  <c r="BG351" i="2"/>
  <c r="BF351" i="2"/>
  <c r="T351" i="2"/>
  <c r="R351" i="2"/>
  <c r="P351" i="2"/>
  <c r="J351" i="2"/>
  <c r="BE351" i="2" s="1"/>
  <c r="BK350" i="2"/>
  <c r="BI350" i="2"/>
  <c r="BH350" i="2"/>
  <c r="BG350" i="2"/>
  <c r="BF350" i="2"/>
  <c r="T350" i="2"/>
  <c r="R350" i="2"/>
  <c r="P350" i="2"/>
  <c r="J350" i="2"/>
  <c r="BE350" i="2" s="1"/>
  <c r="BK349" i="2"/>
  <c r="BI349" i="2"/>
  <c r="BH349" i="2"/>
  <c r="BG349" i="2"/>
  <c r="BF349" i="2"/>
  <c r="T349" i="2"/>
  <c r="R349" i="2"/>
  <c r="P349" i="2"/>
  <c r="J349" i="2"/>
  <c r="BE349" i="2" s="1"/>
  <c r="BK348" i="2"/>
  <c r="BI348" i="2"/>
  <c r="BH348" i="2"/>
  <c r="BG348" i="2"/>
  <c r="BF348" i="2"/>
  <c r="T348" i="2"/>
  <c r="R348" i="2"/>
  <c r="P348" i="2"/>
  <c r="J348" i="2"/>
  <c r="BE348" i="2" s="1"/>
  <c r="BK347" i="2"/>
  <c r="BI347" i="2"/>
  <c r="BH347" i="2"/>
  <c r="BG347" i="2"/>
  <c r="BF347" i="2"/>
  <c r="T347" i="2"/>
  <c r="R347" i="2"/>
  <c r="P347" i="2"/>
  <c r="J347" i="2"/>
  <c r="BE347" i="2" s="1"/>
  <c r="BK346" i="2"/>
  <c r="BI346" i="2"/>
  <c r="BH346" i="2"/>
  <c r="BG346" i="2"/>
  <c r="BF346" i="2"/>
  <c r="T346" i="2"/>
  <c r="R346" i="2"/>
  <c r="P346" i="2"/>
  <c r="J346" i="2"/>
  <c r="BE346" i="2" s="1"/>
  <c r="BK345" i="2"/>
  <c r="BI345" i="2"/>
  <c r="BH345" i="2"/>
  <c r="BG345" i="2"/>
  <c r="BF345" i="2"/>
  <c r="T345" i="2"/>
  <c r="R345" i="2"/>
  <c r="P345" i="2"/>
  <c r="J345" i="2"/>
  <c r="BE345" i="2" s="1"/>
  <c r="BK344" i="2"/>
  <c r="BI344" i="2"/>
  <c r="BH344" i="2"/>
  <c r="BG344" i="2"/>
  <c r="BF344" i="2"/>
  <c r="T344" i="2"/>
  <c r="R344" i="2"/>
  <c r="P344" i="2"/>
  <c r="J344" i="2"/>
  <c r="BE344" i="2" s="1"/>
  <c r="BK343" i="2"/>
  <c r="BI343" i="2"/>
  <c r="BH343" i="2"/>
  <c r="BG343" i="2"/>
  <c r="BF343" i="2"/>
  <c r="T343" i="2"/>
  <c r="R343" i="2"/>
  <c r="P343" i="2"/>
  <c r="J343" i="2"/>
  <c r="BE343" i="2" s="1"/>
  <c r="BK342" i="2"/>
  <c r="BI342" i="2"/>
  <c r="BH342" i="2"/>
  <c r="BG342" i="2"/>
  <c r="BF342" i="2"/>
  <c r="T342" i="2"/>
  <c r="R342" i="2"/>
  <c r="P342" i="2"/>
  <c r="J342" i="2"/>
  <c r="BE342" i="2" s="1"/>
  <c r="BK341" i="2"/>
  <c r="BI341" i="2"/>
  <c r="BH341" i="2"/>
  <c r="BG341" i="2"/>
  <c r="BF341" i="2"/>
  <c r="T341" i="2"/>
  <c r="R341" i="2"/>
  <c r="P341" i="2"/>
  <c r="J341" i="2"/>
  <c r="BE341" i="2" s="1"/>
  <c r="BK340" i="2"/>
  <c r="BI340" i="2"/>
  <c r="BH340" i="2"/>
  <c r="BG340" i="2"/>
  <c r="BF340" i="2"/>
  <c r="T340" i="2"/>
  <c r="R340" i="2"/>
  <c r="P340" i="2"/>
  <c r="J340" i="2"/>
  <c r="BE340" i="2" s="1"/>
  <c r="BK339" i="2"/>
  <c r="BI339" i="2"/>
  <c r="BH339" i="2"/>
  <c r="BG339" i="2"/>
  <c r="BF339" i="2"/>
  <c r="T339" i="2"/>
  <c r="R339" i="2"/>
  <c r="P339" i="2"/>
  <c r="J339" i="2"/>
  <c r="BE339" i="2" s="1"/>
  <c r="BK338" i="2"/>
  <c r="BK337" i="2" s="1"/>
  <c r="J337" i="2" s="1"/>
  <c r="BI338" i="2"/>
  <c r="BH338" i="2"/>
  <c r="BG338" i="2"/>
  <c r="BF338" i="2"/>
  <c r="T338" i="2"/>
  <c r="T337" i="2" s="1"/>
  <c r="R338" i="2"/>
  <c r="P338" i="2"/>
  <c r="J338" i="2"/>
  <c r="BE338" i="2" s="1"/>
  <c r="P337" i="2"/>
  <c r="BK336" i="2"/>
  <c r="BI336" i="2"/>
  <c r="BH336" i="2"/>
  <c r="BG336" i="2"/>
  <c r="BF336" i="2"/>
  <c r="T336" i="2"/>
  <c r="R336" i="2"/>
  <c r="P336" i="2"/>
  <c r="J336" i="2"/>
  <c r="BE336" i="2" s="1"/>
  <c r="BK335" i="2"/>
  <c r="BI335" i="2"/>
  <c r="BH335" i="2"/>
  <c r="BG335" i="2"/>
  <c r="BF335" i="2"/>
  <c r="T335" i="2"/>
  <c r="R335" i="2"/>
  <c r="P335" i="2"/>
  <c r="J335" i="2"/>
  <c r="BE335" i="2" s="1"/>
  <c r="BK334" i="2"/>
  <c r="BI334" i="2"/>
  <c r="BH334" i="2"/>
  <c r="BG334" i="2"/>
  <c r="BF334" i="2"/>
  <c r="T334" i="2"/>
  <c r="R334" i="2"/>
  <c r="P334" i="2"/>
  <c r="J334" i="2"/>
  <c r="BE334" i="2" s="1"/>
  <c r="BK333" i="2"/>
  <c r="BI333" i="2"/>
  <c r="BH333" i="2"/>
  <c r="BG333" i="2"/>
  <c r="BF333" i="2"/>
  <c r="T333" i="2"/>
  <c r="R333" i="2"/>
  <c r="P333" i="2"/>
  <c r="J333" i="2"/>
  <c r="BE333" i="2" s="1"/>
  <c r="BK332" i="2"/>
  <c r="BI332" i="2"/>
  <c r="BH332" i="2"/>
  <c r="BG332" i="2"/>
  <c r="BF332" i="2"/>
  <c r="T332" i="2"/>
  <c r="R332" i="2"/>
  <c r="P332" i="2"/>
  <c r="J332" i="2"/>
  <c r="BE332" i="2" s="1"/>
  <c r="BK331" i="2"/>
  <c r="BI331" i="2"/>
  <c r="BH331" i="2"/>
  <c r="BG331" i="2"/>
  <c r="BF331" i="2"/>
  <c r="T331" i="2"/>
  <c r="R331" i="2"/>
  <c r="P331" i="2"/>
  <c r="J331" i="2"/>
  <c r="BE331" i="2" s="1"/>
  <c r="BK330" i="2"/>
  <c r="BI330" i="2"/>
  <c r="BH330" i="2"/>
  <c r="BG330" i="2"/>
  <c r="BF330" i="2"/>
  <c r="T330" i="2"/>
  <c r="R330" i="2"/>
  <c r="P330" i="2"/>
  <c r="J330" i="2"/>
  <c r="BE330" i="2" s="1"/>
  <c r="BK329" i="2"/>
  <c r="BI329" i="2"/>
  <c r="BH329" i="2"/>
  <c r="BG329" i="2"/>
  <c r="BF329" i="2"/>
  <c r="T329" i="2"/>
  <c r="R329" i="2"/>
  <c r="P329" i="2"/>
  <c r="J329" i="2"/>
  <c r="BE329" i="2" s="1"/>
  <c r="BK328" i="2"/>
  <c r="BI328" i="2"/>
  <c r="BH328" i="2"/>
  <c r="BG328" i="2"/>
  <c r="BF328" i="2"/>
  <c r="T328" i="2"/>
  <c r="R328" i="2"/>
  <c r="P328" i="2"/>
  <c r="J328" i="2"/>
  <c r="BE328" i="2" s="1"/>
  <c r="BK326" i="2"/>
  <c r="BI326" i="2"/>
  <c r="BH326" i="2"/>
  <c r="BG326" i="2"/>
  <c r="BF326" i="2"/>
  <c r="T326" i="2"/>
  <c r="R326" i="2"/>
  <c r="P326" i="2"/>
  <c r="J326" i="2"/>
  <c r="BE326" i="2" s="1"/>
  <c r="BK325" i="2"/>
  <c r="BI325" i="2"/>
  <c r="BH325" i="2"/>
  <c r="BG325" i="2"/>
  <c r="BF325" i="2"/>
  <c r="T325" i="2"/>
  <c r="R325" i="2"/>
  <c r="P325" i="2"/>
  <c r="J325" i="2"/>
  <c r="BE325" i="2" s="1"/>
  <c r="BK324" i="2"/>
  <c r="BI324" i="2"/>
  <c r="BH324" i="2"/>
  <c r="BG324" i="2"/>
  <c r="BF324" i="2"/>
  <c r="T324" i="2"/>
  <c r="R324" i="2"/>
  <c r="P324" i="2"/>
  <c r="J324" i="2"/>
  <c r="BE324" i="2" s="1"/>
  <c r="BK323" i="2"/>
  <c r="BI323" i="2"/>
  <c r="BH323" i="2"/>
  <c r="BG323" i="2"/>
  <c r="BF323" i="2"/>
  <c r="T323" i="2"/>
  <c r="R323" i="2"/>
  <c r="P323" i="2"/>
  <c r="J323" i="2"/>
  <c r="BE323" i="2" s="1"/>
  <c r="BK322" i="2"/>
  <c r="BI322" i="2"/>
  <c r="BH322" i="2"/>
  <c r="BG322" i="2"/>
  <c r="BF322" i="2"/>
  <c r="T322" i="2"/>
  <c r="R322" i="2"/>
  <c r="P322" i="2"/>
  <c r="J322" i="2"/>
  <c r="BE322" i="2" s="1"/>
  <c r="BK321" i="2"/>
  <c r="BI321" i="2"/>
  <c r="BH321" i="2"/>
  <c r="BG321" i="2"/>
  <c r="BF321" i="2"/>
  <c r="T321" i="2"/>
  <c r="T320" i="2" s="1"/>
  <c r="R321" i="2"/>
  <c r="R320" i="2" s="1"/>
  <c r="P321" i="2"/>
  <c r="J321" i="2"/>
  <c r="BE321" i="2" s="1"/>
  <c r="BK320" i="2"/>
  <c r="J320" i="2" s="1"/>
  <c r="J109" i="2" s="1"/>
  <c r="P320" i="2"/>
  <c r="BK319" i="2"/>
  <c r="BI319" i="2"/>
  <c r="BH319" i="2"/>
  <c r="BG319" i="2"/>
  <c r="BF319" i="2"/>
  <c r="T319" i="2"/>
  <c r="R319" i="2"/>
  <c r="P319" i="2"/>
  <c r="J319" i="2"/>
  <c r="BE319" i="2" s="1"/>
  <c r="BK317" i="2"/>
  <c r="BI317" i="2"/>
  <c r="BH317" i="2"/>
  <c r="BG317" i="2"/>
  <c r="BF317" i="2"/>
  <c r="T317" i="2"/>
  <c r="R317" i="2"/>
  <c r="P317" i="2"/>
  <c r="J317" i="2"/>
  <c r="BE317" i="2" s="1"/>
  <c r="BK315" i="2"/>
  <c r="BI315" i="2"/>
  <c r="BH315" i="2"/>
  <c r="BG315" i="2"/>
  <c r="BF315" i="2"/>
  <c r="T315" i="2"/>
  <c r="R315" i="2"/>
  <c r="R312" i="2" s="1"/>
  <c r="P315" i="2"/>
  <c r="J315" i="2"/>
  <c r="BE315" i="2" s="1"/>
  <c r="BK313" i="2"/>
  <c r="BK312" i="2" s="1"/>
  <c r="J312" i="2" s="1"/>
  <c r="BI313" i="2"/>
  <c r="BH313" i="2"/>
  <c r="BG313" i="2"/>
  <c r="BF313" i="2"/>
  <c r="T313" i="2"/>
  <c r="T312" i="2" s="1"/>
  <c r="R313" i="2"/>
  <c r="P313" i="2"/>
  <c r="J313" i="2"/>
  <c r="BE313" i="2" s="1"/>
  <c r="P312" i="2"/>
  <c r="BK311" i="2"/>
  <c r="BI311" i="2"/>
  <c r="BH311" i="2"/>
  <c r="BG311" i="2"/>
  <c r="BF311" i="2"/>
  <c r="T311" i="2"/>
  <c r="R311" i="2"/>
  <c r="P311" i="2"/>
  <c r="J311" i="2"/>
  <c r="BE311" i="2" s="1"/>
  <c r="BK309" i="2"/>
  <c r="BI309" i="2"/>
  <c r="BH309" i="2"/>
  <c r="BG309" i="2"/>
  <c r="BF309" i="2"/>
  <c r="T309" i="2"/>
  <c r="R309" i="2"/>
  <c r="P309" i="2"/>
  <c r="J309" i="2"/>
  <c r="BE309" i="2" s="1"/>
  <c r="BK307" i="2"/>
  <c r="BI307" i="2"/>
  <c r="BH307" i="2"/>
  <c r="BG307" i="2"/>
  <c r="BF307" i="2"/>
  <c r="T307" i="2"/>
  <c r="R307" i="2"/>
  <c r="P307" i="2"/>
  <c r="J307" i="2"/>
  <c r="BE307" i="2" s="1"/>
  <c r="BK306" i="2"/>
  <c r="BK305" i="2" s="1"/>
  <c r="BI306" i="2"/>
  <c r="BH306" i="2"/>
  <c r="BG306" i="2"/>
  <c r="BF306" i="2"/>
  <c r="T306" i="2"/>
  <c r="R306" i="2"/>
  <c r="P306" i="2"/>
  <c r="P305" i="2" s="1"/>
  <c r="J306" i="2"/>
  <c r="BE306" i="2" s="1"/>
  <c r="T305" i="2"/>
  <c r="R305" i="2"/>
  <c r="BK303" i="2"/>
  <c r="BK302" i="2" s="1"/>
  <c r="J302" i="2" s="1"/>
  <c r="BI303" i="2"/>
  <c r="BH303" i="2"/>
  <c r="BG303" i="2"/>
  <c r="BF303" i="2"/>
  <c r="T303" i="2"/>
  <c r="R303" i="2"/>
  <c r="P303" i="2"/>
  <c r="P302" i="2" s="1"/>
  <c r="J303" i="2"/>
  <c r="BE303" i="2" s="1"/>
  <c r="T302" i="2"/>
  <c r="R302" i="2"/>
  <c r="BK301" i="2"/>
  <c r="BI301" i="2"/>
  <c r="BH301" i="2"/>
  <c r="BG301" i="2"/>
  <c r="BF301" i="2"/>
  <c r="T301" i="2"/>
  <c r="R301" i="2"/>
  <c r="P301" i="2"/>
  <c r="J301" i="2"/>
  <c r="BE301" i="2" s="1"/>
  <c r="BK299" i="2"/>
  <c r="BI299" i="2"/>
  <c r="BH299" i="2"/>
  <c r="BG299" i="2"/>
  <c r="BF299" i="2"/>
  <c r="T299" i="2"/>
  <c r="R299" i="2"/>
  <c r="P299" i="2"/>
  <c r="J299" i="2"/>
  <c r="BE299" i="2" s="1"/>
  <c r="BK298" i="2"/>
  <c r="BI298" i="2"/>
  <c r="BH298" i="2"/>
  <c r="BG298" i="2"/>
  <c r="BF298" i="2"/>
  <c r="T298" i="2"/>
  <c r="R298" i="2"/>
  <c r="P298" i="2"/>
  <c r="J298" i="2"/>
  <c r="BE298" i="2" s="1"/>
  <c r="BK297" i="2"/>
  <c r="BI297" i="2"/>
  <c r="BH297" i="2"/>
  <c r="BG297" i="2"/>
  <c r="BF297" i="2"/>
  <c r="T297" i="2"/>
  <c r="R297" i="2"/>
  <c r="R296" i="2" s="1"/>
  <c r="P297" i="2"/>
  <c r="P296" i="2" s="1"/>
  <c r="J297" i="2"/>
  <c r="BE297" i="2" s="1"/>
  <c r="BK296" i="2"/>
  <c r="T296" i="2"/>
  <c r="J296" i="2"/>
  <c r="BK295" i="2"/>
  <c r="BI295" i="2"/>
  <c r="BH295" i="2"/>
  <c r="BG295" i="2"/>
  <c r="BF295" i="2"/>
  <c r="T295" i="2"/>
  <c r="R295" i="2"/>
  <c r="P295" i="2"/>
  <c r="J295" i="2"/>
  <c r="BE295" i="2" s="1"/>
  <c r="BK294" i="2"/>
  <c r="BI294" i="2"/>
  <c r="BH294" i="2"/>
  <c r="BG294" i="2"/>
  <c r="BF294" i="2"/>
  <c r="T294" i="2"/>
  <c r="R294" i="2"/>
  <c r="P294" i="2"/>
  <c r="J294" i="2"/>
  <c r="BE294" i="2" s="1"/>
  <c r="BK293" i="2"/>
  <c r="BI293" i="2"/>
  <c r="BH293" i="2"/>
  <c r="BG293" i="2"/>
  <c r="BF293" i="2"/>
  <c r="T293" i="2"/>
  <c r="R293" i="2"/>
  <c r="P293" i="2"/>
  <c r="J293" i="2"/>
  <c r="BE293" i="2" s="1"/>
  <c r="BK292" i="2"/>
  <c r="BI292" i="2"/>
  <c r="BH292" i="2"/>
  <c r="BG292" i="2"/>
  <c r="BF292" i="2"/>
  <c r="T292" i="2"/>
  <c r="R292" i="2"/>
  <c r="P292" i="2"/>
  <c r="J292" i="2"/>
  <c r="BE292" i="2" s="1"/>
  <c r="BK291" i="2"/>
  <c r="BI291" i="2"/>
  <c r="BH291" i="2"/>
  <c r="BG291" i="2"/>
  <c r="BF291" i="2"/>
  <c r="T291" i="2"/>
  <c r="R291" i="2"/>
  <c r="P291" i="2"/>
  <c r="J291" i="2"/>
  <c r="BE291" i="2" s="1"/>
  <c r="BK290" i="2"/>
  <c r="BI290" i="2"/>
  <c r="BH290" i="2"/>
  <c r="BG290" i="2"/>
  <c r="BF290" i="2"/>
  <c r="T290" i="2"/>
  <c r="R290" i="2"/>
  <c r="P290" i="2"/>
  <c r="J290" i="2"/>
  <c r="BE290" i="2" s="1"/>
  <c r="BK288" i="2"/>
  <c r="BI288" i="2"/>
  <c r="BH288" i="2"/>
  <c r="BG288" i="2"/>
  <c r="BF288" i="2"/>
  <c r="T288" i="2"/>
  <c r="R288" i="2"/>
  <c r="P288" i="2"/>
  <c r="J288" i="2"/>
  <c r="BE288" i="2" s="1"/>
  <c r="BK287" i="2"/>
  <c r="BI287" i="2"/>
  <c r="BH287" i="2"/>
  <c r="BG287" i="2"/>
  <c r="BF287" i="2"/>
  <c r="T287" i="2"/>
  <c r="R287" i="2"/>
  <c r="P287" i="2"/>
  <c r="J287" i="2"/>
  <c r="BE287" i="2" s="1"/>
  <c r="BK281" i="2"/>
  <c r="BI281" i="2"/>
  <c r="BH281" i="2"/>
  <c r="BG281" i="2"/>
  <c r="BF281" i="2"/>
  <c r="T281" i="2"/>
  <c r="R281" i="2"/>
  <c r="P281" i="2"/>
  <c r="J281" i="2"/>
  <c r="BE281" i="2" s="1"/>
  <c r="BK280" i="2"/>
  <c r="BI280" i="2"/>
  <c r="BH280" i="2"/>
  <c r="BG280" i="2"/>
  <c r="BF280" i="2"/>
  <c r="T280" i="2"/>
  <c r="R280" i="2"/>
  <c r="P280" i="2"/>
  <c r="J280" i="2"/>
  <c r="BE280" i="2" s="1"/>
  <c r="BK279" i="2"/>
  <c r="BI279" i="2"/>
  <c r="BH279" i="2"/>
  <c r="BG279" i="2"/>
  <c r="BF279" i="2"/>
  <c r="T279" i="2"/>
  <c r="R279" i="2"/>
  <c r="P279" i="2"/>
  <c r="J279" i="2"/>
  <c r="BE279" i="2" s="1"/>
  <c r="BK278" i="2"/>
  <c r="BI278" i="2"/>
  <c r="BH278" i="2"/>
  <c r="BG278" i="2"/>
  <c r="BF278" i="2"/>
  <c r="T278" i="2"/>
  <c r="R278" i="2"/>
  <c r="P278" i="2"/>
  <c r="J278" i="2"/>
  <c r="BE278" i="2" s="1"/>
  <c r="BK276" i="2"/>
  <c r="BI276" i="2"/>
  <c r="BH276" i="2"/>
  <c r="BG276" i="2"/>
  <c r="BF276" i="2"/>
  <c r="T276" i="2"/>
  <c r="R276" i="2"/>
  <c r="P276" i="2"/>
  <c r="J276" i="2"/>
  <c r="BE276" i="2" s="1"/>
  <c r="BK275" i="2"/>
  <c r="BI275" i="2"/>
  <c r="BH275" i="2"/>
  <c r="BG275" i="2"/>
  <c r="BF275" i="2"/>
  <c r="T275" i="2"/>
  <c r="R275" i="2"/>
  <c r="P275" i="2"/>
  <c r="J275" i="2"/>
  <c r="BE275" i="2" s="1"/>
  <c r="BK273" i="2"/>
  <c r="BI273" i="2"/>
  <c r="BH273" i="2"/>
  <c r="BG273" i="2"/>
  <c r="BF273" i="2"/>
  <c r="T273" i="2"/>
  <c r="R273" i="2"/>
  <c r="P273" i="2"/>
  <c r="J273" i="2"/>
  <c r="BE273" i="2" s="1"/>
  <c r="BK271" i="2"/>
  <c r="BI271" i="2"/>
  <c r="BH271" i="2"/>
  <c r="BG271" i="2"/>
  <c r="BF271" i="2"/>
  <c r="T271" i="2"/>
  <c r="R271" i="2"/>
  <c r="P271" i="2"/>
  <c r="J271" i="2"/>
  <c r="BE271" i="2" s="1"/>
  <c r="BK269" i="2"/>
  <c r="BI269" i="2"/>
  <c r="BH269" i="2"/>
  <c r="BG269" i="2"/>
  <c r="BF269" i="2"/>
  <c r="T269" i="2"/>
  <c r="R269" i="2"/>
  <c r="P269" i="2"/>
  <c r="J269" i="2"/>
  <c r="BE269" i="2" s="1"/>
  <c r="BK267" i="2"/>
  <c r="BI267" i="2"/>
  <c r="BH267" i="2"/>
  <c r="BG267" i="2"/>
  <c r="BF267" i="2"/>
  <c r="T267" i="2"/>
  <c r="R267" i="2"/>
  <c r="P267" i="2"/>
  <c r="J267" i="2"/>
  <c r="BE267" i="2" s="1"/>
  <c r="BK265" i="2"/>
  <c r="BI265" i="2"/>
  <c r="BH265" i="2"/>
  <c r="BG265" i="2"/>
  <c r="BF265" i="2"/>
  <c r="T265" i="2"/>
  <c r="R265" i="2"/>
  <c r="P265" i="2"/>
  <c r="J265" i="2"/>
  <c r="BE265" i="2" s="1"/>
  <c r="BK263" i="2"/>
  <c r="BI263" i="2"/>
  <c r="BH263" i="2"/>
  <c r="BG263" i="2"/>
  <c r="BF263" i="2"/>
  <c r="T263" i="2"/>
  <c r="R263" i="2"/>
  <c r="P263" i="2"/>
  <c r="J263" i="2"/>
  <c r="BE263" i="2" s="1"/>
  <c r="BK261" i="2"/>
  <c r="BI261" i="2"/>
  <c r="BH261" i="2"/>
  <c r="BG261" i="2"/>
  <c r="BF261" i="2"/>
  <c r="T261" i="2"/>
  <c r="R261" i="2"/>
  <c r="P261" i="2"/>
  <c r="J261" i="2"/>
  <c r="BE261" i="2" s="1"/>
  <c r="BK259" i="2"/>
  <c r="BI259" i="2"/>
  <c r="BH259" i="2"/>
  <c r="BG259" i="2"/>
  <c r="BF259" i="2"/>
  <c r="T259" i="2"/>
  <c r="R259" i="2"/>
  <c r="P259" i="2"/>
  <c r="J259" i="2"/>
  <c r="BE259" i="2" s="1"/>
  <c r="BK257" i="2"/>
  <c r="BI257" i="2"/>
  <c r="BH257" i="2"/>
  <c r="BG257" i="2"/>
  <c r="BF257" i="2"/>
  <c r="T257" i="2"/>
  <c r="R257" i="2"/>
  <c r="P257" i="2"/>
  <c r="J257" i="2"/>
  <c r="BE257" i="2" s="1"/>
  <c r="BK255" i="2"/>
  <c r="BI255" i="2"/>
  <c r="BH255" i="2"/>
  <c r="BG255" i="2"/>
  <c r="BF255" i="2"/>
  <c r="T255" i="2"/>
  <c r="R255" i="2"/>
  <c r="P255" i="2"/>
  <c r="J255" i="2"/>
  <c r="BE255" i="2" s="1"/>
  <c r="BK253" i="2"/>
  <c r="BI253" i="2"/>
  <c r="BH253" i="2"/>
  <c r="BG253" i="2"/>
  <c r="BF253" i="2"/>
  <c r="T253" i="2"/>
  <c r="R253" i="2"/>
  <c r="P253" i="2"/>
  <c r="J253" i="2"/>
  <c r="BE253" i="2" s="1"/>
  <c r="BK252" i="2"/>
  <c r="BI252" i="2"/>
  <c r="BH252" i="2"/>
  <c r="BG252" i="2"/>
  <c r="BF252" i="2"/>
  <c r="T252" i="2"/>
  <c r="R252" i="2"/>
  <c r="P252" i="2"/>
  <c r="J252" i="2"/>
  <c r="BE252" i="2" s="1"/>
  <c r="BK250" i="2"/>
  <c r="BI250" i="2"/>
  <c r="BH250" i="2"/>
  <c r="BG250" i="2"/>
  <c r="BF250" i="2"/>
  <c r="T250" i="2"/>
  <c r="R250" i="2"/>
  <c r="P250" i="2"/>
  <c r="J250" i="2"/>
  <c r="BE250" i="2" s="1"/>
  <c r="BK249" i="2"/>
  <c r="BI249" i="2"/>
  <c r="BH249" i="2"/>
  <c r="BG249" i="2"/>
  <c r="BF249" i="2"/>
  <c r="T249" i="2"/>
  <c r="R249" i="2"/>
  <c r="R248" i="2" s="1"/>
  <c r="P249" i="2"/>
  <c r="J249" i="2"/>
  <c r="BE249" i="2" s="1"/>
  <c r="BK248" i="2"/>
  <c r="T248" i="2"/>
  <c r="P248" i="2"/>
  <c r="J248" i="2"/>
  <c r="BK247" i="2"/>
  <c r="BI247" i="2"/>
  <c r="BH247" i="2"/>
  <c r="BG247" i="2"/>
  <c r="BF247" i="2"/>
  <c r="T247" i="2"/>
  <c r="R247" i="2"/>
  <c r="P247" i="2"/>
  <c r="J247" i="2"/>
  <c r="BE247" i="2" s="1"/>
  <c r="BK246" i="2"/>
  <c r="BI246" i="2"/>
  <c r="BH246" i="2"/>
  <c r="BG246" i="2"/>
  <c r="BF246" i="2"/>
  <c r="T246" i="2"/>
  <c r="R246" i="2"/>
  <c r="P246" i="2"/>
  <c r="J246" i="2"/>
  <c r="BE246" i="2" s="1"/>
  <c r="BK245" i="2"/>
  <c r="BI245" i="2"/>
  <c r="BH245" i="2"/>
  <c r="BG245" i="2"/>
  <c r="BF245" i="2"/>
  <c r="T245" i="2"/>
  <c r="R245" i="2"/>
  <c r="P245" i="2"/>
  <c r="J245" i="2"/>
  <c r="BE245" i="2" s="1"/>
  <c r="BK244" i="2"/>
  <c r="BI244" i="2"/>
  <c r="BH244" i="2"/>
  <c r="BG244" i="2"/>
  <c r="BF244" i="2"/>
  <c r="T244" i="2"/>
  <c r="R244" i="2"/>
  <c r="P244" i="2"/>
  <c r="P241" i="2" s="1"/>
  <c r="J244" i="2"/>
  <c r="BE244" i="2" s="1"/>
  <c r="BK243" i="2"/>
  <c r="BI243" i="2"/>
  <c r="BH243" i="2"/>
  <c r="BG243" i="2"/>
  <c r="BF243" i="2"/>
  <c r="T243" i="2"/>
  <c r="R243" i="2"/>
  <c r="R241" i="2" s="1"/>
  <c r="P243" i="2"/>
  <c r="J243" i="2"/>
  <c r="BE243" i="2" s="1"/>
  <c r="BK242" i="2"/>
  <c r="BK241" i="2" s="1"/>
  <c r="J241" i="2" s="1"/>
  <c r="J102" i="2" s="1"/>
  <c r="BI242" i="2"/>
  <c r="BH242" i="2"/>
  <c r="BG242" i="2"/>
  <c r="BF242" i="2"/>
  <c r="T242" i="2"/>
  <c r="R242" i="2"/>
  <c r="P242" i="2"/>
  <c r="J242" i="2"/>
  <c r="BE242" i="2" s="1"/>
  <c r="BK239" i="2"/>
  <c r="BI239" i="2"/>
  <c r="BH239" i="2"/>
  <c r="BG239" i="2"/>
  <c r="BF239" i="2"/>
  <c r="T239" i="2"/>
  <c r="R239" i="2"/>
  <c r="P239" i="2"/>
  <c r="J239" i="2"/>
  <c r="BE239" i="2" s="1"/>
  <c r="BK238" i="2"/>
  <c r="BI238" i="2"/>
  <c r="BH238" i="2"/>
  <c r="BG238" i="2"/>
  <c r="BF238" i="2"/>
  <c r="T238" i="2"/>
  <c r="R238" i="2"/>
  <c r="P238" i="2"/>
  <c r="J238" i="2"/>
  <c r="BE238" i="2" s="1"/>
  <c r="BK236" i="2"/>
  <c r="BI236" i="2"/>
  <c r="BH236" i="2"/>
  <c r="BG236" i="2"/>
  <c r="BF236" i="2"/>
  <c r="T236" i="2"/>
  <c r="R236" i="2"/>
  <c r="P236" i="2"/>
  <c r="J236" i="2"/>
  <c r="BE236" i="2" s="1"/>
  <c r="BK234" i="2"/>
  <c r="BI234" i="2"/>
  <c r="BH234" i="2"/>
  <c r="BG234" i="2"/>
  <c r="BF234" i="2"/>
  <c r="T234" i="2"/>
  <c r="R234" i="2"/>
  <c r="P234" i="2"/>
  <c r="J234" i="2"/>
  <c r="BE234" i="2" s="1"/>
  <c r="BK232" i="2"/>
  <c r="BI232" i="2"/>
  <c r="BH232" i="2"/>
  <c r="BG232" i="2"/>
  <c r="BF232" i="2"/>
  <c r="T232" i="2"/>
  <c r="R232" i="2"/>
  <c r="P232" i="2"/>
  <c r="J232" i="2"/>
  <c r="BE232" i="2" s="1"/>
  <c r="BK230" i="2"/>
  <c r="BI230" i="2"/>
  <c r="BH230" i="2"/>
  <c r="BG230" i="2"/>
  <c r="BF230" i="2"/>
  <c r="T230" i="2"/>
  <c r="R230" i="2"/>
  <c r="P230" i="2"/>
  <c r="J230" i="2"/>
  <c r="BE230" i="2" s="1"/>
  <c r="BK228" i="2"/>
  <c r="BI228" i="2"/>
  <c r="BH228" i="2"/>
  <c r="BG228" i="2"/>
  <c r="BF228" i="2"/>
  <c r="T228" i="2"/>
  <c r="R228" i="2"/>
  <c r="P228" i="2"/>
  <c r="J228" i="2"/>
  <c r="BE228" i="2" s="1"/>
  <c r="BK226" i="2"/>
  <c r="BI226" i="2"/>
  <c r="BH226" i="2"/>
  <c r="BG226" i="2"/>
  <c r="BF226" i="2"/>
  <c r="T226" i="2"/>
  <c r="R226" i="2"/>
  <c r="P226" i="2"/>
  <c r="J226" i="2"/>
  <c r="BE226" i="2" s="1"/>
  <c r="BK222" i="2"/>
  <c r="BI222" i="2"/>
  <c r="BH222" i="2"/>
  <c r="BG222" i="2"/>
  <c r="BF222" i="2"/>
  <c r="T222" i="2"/>
  <c r="R222" i="2"/>
  <c r="P222" i="2"/>
  <c r="J222" i="2"/>
  <c r="BE222" i="2" s="1"/>
  <c r="BK217" i="2"/>
  <c r="BI217" i="2"/>
  <c r="BH217" i="2"/>
  <c r="BG217" i="2"/>
  <c r="BF217" i="2"/>
  <c r="T217" i="2"/>
  <c r="R217" i="2"/>
  <c r="P217" i="2"/>
  <c r="J217" i="2"/>
  <c r="BE217" i="2" s="1"/>
  <c r="BK215" i="2"/>
  <c r="BI215" i="2"/>
  <c r="BH215" i="2"/>
  <c r="BG215" i="2"/>
  <c r="BF215" i="2"/>
  <c r="T215" i="2"/>
  <c r="R215" i="2"/>
  <c r="P215" i="2"/>
  <c r="J215" i="2"/>
  <c r="BE215" i="2" s="1"/>
  <c r="BK213" i="2"/>
  <c r="BI213" i="2"/>
  <c r="BH213" i="2"/>
  <c r="BG213" i="2"/>
  <c r="BF213" i="2"/>
  <c r="T213" i="2"/>
  <c r="R213" i="2"/>
  <c r="P213" i="2"/>
  <c r="J213" i="2"/>
  <c r="BE213" i="2" s="1"/>
  <c r="BK212" i="2"/>
  <c r="BI212" i="2"/>
  <c r="BH212" i="2"/>
  <c r="BG212" i="2"/>
  <c r="BF212" i="2"/>
  <c r="T212" i="2"/>
  <c r="R212" i="2"/>
  <c r="P212" i="2"/>
  <c r="J212" i="2"/>
  <c r="BE212" i="2" s="1"/>
  <c r="BK210" i="2"/>
  <c r="BI210" i="2"/>
  <c r="BH210" i="2"/>
  <c r="BG210" i="2"/>
  <c r="BF210" i="2"/>
  <c r="T210" i="2"/>
  <c r="R210" i="2"/>
  <c r="P210" i="2"/>
  <c r="J210" i="2"/>
  <c r="BE210" i="2" s="1"/>
  <c r="BK208" i="2"/>
  <c r="BI208" i="2"/>
  <c r="BH208" i="2"/>
  <c r="BG208" i="2"/>
  <c r="BF208" i="2"/>
  <c r="T208" i="2"/>
  <c r="R208" i="2"/>
  <c r="P208" i="2"/>
  <c r="J208" i="2"/>
  <c r="BE208" i="2" s="1"/>
  <c r="BK206" i="2"/>
  <c r="BI206" i="2"/>
  <c r="BH206" i="2"/>
  <c r="BG206" i="2"/>
  <c r="BF206" i="2"/>
  <c r="T206" i="2"/>
  <c r="R206" i="2"/>
  <c r="P206" i="2"/>
  <c r="J206" i="2"/>
  <c r="BE206" i="2" s="1"/>
  <c r="BK204" i="2"/>
  <c r="BI204" i="2"/>
  <c r="BH204" i="2"/>
  <c r="BG204" i="2"/>
  <c r="BF204" i="2"/>
  <c r="T204" i="2"/>
  <c r="R204" i="2"/>
  <c r="P204" i="2"/>
  <c r="J204" i="2"/>
  <c r="BE204" i="2" s="1"/>
  <c r="BK202" i="2"/>
  <c r="BI202" i="2"/>
  <c r="BH202" i="2"/>
  <c r="BG202" i="2"/>
  <c r="BF202" i="2"/>
  <c r="T202" i="2"/>
  <c r="R202" i="2"/>
  <c r="P202" i="2"/>
  <c r="J202" i="2"/>
  <c r="BE202" i="2" s="1"/>
  <c r="BK200" i="2"/>
  <c r="BI200" i="2"/>
  <c r="BH200" i="2"/>
  <c r="BG200" i="2"/>
  <c r="BF200" i="2"/>
  <c r="T200" i="2"/>
  <c r="T197" i="2" s="1"/>
  <c r="R200" i="2"/>
  <c r="R197" i="2" s="1"/>
  <c r="P200" i="2"/>
  <c r="J200" i="2"/>
  <c r="BE200" i="2" s="1"/>
  <c r="BK198" i="2"/>
  <c r="BK197" i="2" s="1"/>
  <c r="BI198" i="2"/>
  <c r="BH198" i="2"/>
  <c r="BG198" i="2"/>
  <c r="BF198" i="2"/>
  <c r="T198" i="2"/>
  <c r="R198" i="2"/>
  <c r="P198" i="2"/>
  <c r="J198" i="2"/>
  <c r="BE198" i="2" s="1"/>
  <c r="P197" i="2"/>
  <c r="J197" i="2"/>
  <c r="BK196" i="2"/>
  <c r="BI196" i="2"/>
  <c r="BH196" i="2"/>
  <c r="BG196" i="2"/>
  <c r="BF196" i="2"/>
  <c r="T196" i="2"/>
  <c r="R196" i="2"/>
  <c r="P196" i="2"/>
  <c r="J196" i="2"/>
  <c r="BE196" i="2" s="1"/>
  <c r="BK195" i="2"/>
  <c r="BI195" i="2"/>
  <c r="BH195" i="2"/>
  <c r="BG195" i="2"/>
  <c r="BF195" i="2"/>
  <c r="T195" i="2"/>
  <c r="R195" i="2"/>
  <c r="P195" i="2"/>
  <c r="J195" i="2"/>
  <c r="BE195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1" i="2"/>
  <c r="BI191" i="2"/>
  <c r="BH191" i="2"/>
  <c r="BG191" i="2"/>
  <c r="BF191" i="2"/>
  <c r="T191" i="2"/>
  <c r="T189" i="2" s="1"/>
  <c r="R191" i="2"/>
  <c r="R189" i="2" s="1"/>
  <c r="P191" i="2"/>
  <c r="J191" i="2"/>
  <c r="BE191" i="2" s="1"/>
  <c r="BK190" i="2"/>
  <c r="BK189" i="2" s="1"/>
  <c r="J189" i="2" s="1"/>
  <c r="J100" i="2" s="1"/>
  <c r="BI190" i="2"/>
  <c r="BH190" i="2"/>
  <c r="BG190" i="2"/>
  <c r="BF190" i="2"/>
  <c r="T190" i="2"/>
  <c r="R190" i="2"/>
  <c r="P190" i="2"/>
  <c r="J190" i="2"/>
  <c r="BE190" i="2" s="1"/>
  <c r="P189" i="2"/>
  <c r="BK188" i="2"/>
  <c r="BI188" i="2"/>
  <c r="BH188" i="2"/>
  <c r="BG188" i="2"/>
  <c r="BF188" i="2"/>
  <c r="T188" i="2"/>
  <c r="T186" i="2" s="1"/>
  <c r="R188" i="2"/>
  <c r="P188" i="2"/>
  <c r="J188" i="2"/>
  <c r="BE188" i="2" s="1"/>
  <c r="BK187" i="2"/>
  <c r="BK186" i="2" s="1"/>
  <c r="J186" i="2" s="1"/>
  <c r="J99" i="2" s="1"/>
  <c r="BI187" i="2"/>
  <c r="BH187" i="2"/>
  <c r="BG187" i="2"/>
  <c r="BF187" i="2"/>
  <c r="T187" i="2"/>
  <c r="R187" i="2"/>
  <c r="P187" i="2"/>
  <c r="P186" i="2" s="1"/>
  <c r="J187" i="2"/>
  <c r="BE187" i="2" s="1"/>
  <c r="R186" i="2"/>
  <c r="BK185" i="2"/>
  <c r="BI185" i="2"/>
  <c r="BH185" i="2"/>
  <c r="BG185" i="2"/>
  <c r="BF185" i="2"/>
  <c r="T185" i="2"/>
  <c r="R185" i="2"/>
  <c r="P185" i="2"/>
  <c r="J185" i="2"/>
  <c r="BE185" i="2" s="1"/>
  <c r="BK183" i="2"/>
  <c r="BI183" i="2"/>
  <c r="BH183" i="2"/>
  <c r="BG183" i="2"/>
  <c r="BF183" i="2"/>
  <c r="T183" i="2"/>
  <c r="T180" i="2" s="1"/>
  <c r="R183" i="2"/>
  <c r="R180" i="2" s="1"/>
  <c r="P183" i="2"/>
  <c r="J183" i="2"/>
  <c r="BE183" i="2" s="1"/>
  <c r="BK181" i="2"/>
  <c r="BK180" i="2" s="1"/>
  <c r="J180" i="2" s="1"/>
  <c r="J98" i="2" s="1"/>
  <c r="BI181" i="2"/>
  <c r="BH181" i="2"/>
  <c r="BG181" i="2"/>
  <c r="BF181" i="2"/>
  <c r="T181" i="2"/>
  <c r="R181" i="2"/>
  <c r="P181" i="2"/>
  <c r="J181" i="2"/>
  <c r="BE181" i="2" s="1"/>
  <c r="P180" i="2"/>
  <c r="BK179" i="2"/>
  <c r="BI179" i="2"/>
  <c r="BH179" i="2"/>
  <c r="BG179" i="2"/>
  <c r="BF179" i="2"/>
  <c r="T179" i="2"/>
  <c r="R179" i="2"/>
  <c r="P179" i="2"/>
  <c r="J179" i="2"/>
  <c r="BE179" i="2" s="1"/>
  <c r="BK178" i="2"/>
  <c r="BI178" i="2"/>
  <c r="BH178" i="2"/>
  <c r="BG178" i="2"/>
  <c r="BF178" i="2"/>
  <c r="T178" i="2"/>
  <c r="R178" i="2"/>
  <c r="P178" i="2"/>
  <c r="J178" i="2"/>
  <c r="BE178" i="2" s="1"/>
  <c r="BK177" i="2"/>
  <c r="BI177" i="2"/>
  <c r="BH177" i="2"/>
  <c r="BG177" i="2"/>
  <c r="BF177" i="2"/>
  <c r="T177" i="2"/>
  <c r="R177" i="2"/>
  <c r="P177" i="2"/>
  <c r="J177" i="2"/>
  <c r="BE177" i="2" s="1"/>
  <c r="BK176" i="2"/>
  <c r="BI176" i="2"/>
  <c r="BH176" i="2"/>
  <c r="BG176" i="2"/>
  <c r="BF176" i="2"/>
  <c r="T176" i="2"/>
  <c r="R176" i="2"/>
  <c r="P176" i="2"/>
  <c r="J176" i="2"/>
  <c r="BE176" i="2" s="1"/>
  <c r="BK175" i="2"/>
  <c r="BI175" i="2"/>
  <c r="BH175" i="2"/>
  <c r="BG175" i="2"/>
  <c r="BF175" i="2"/>
  <c r="T175" i="2"/>
  <c r="R175" i="2"/>
  <c r="P175" i="2"/>
  <c r="J175" i="2"/>
  <c r="BE175" i="2" s="1"/>
  <c r="BK173" i="2"/>
  <c r="BI173" i="2"/>
  <c r="BH173" i="2"/>
  <c r="BG173" i="2"/>
  <c r="BF173" i="2"/>
  <c r="T173" i="2"/>
  <c r="R173" i="2"/>
  <c r="P173" i="2"/>
  <c r="J173" i="2"/>
  <c r="BE173" i="2" s="1"/>
  <c r="BK172" i="2"/>
  <c r="BI172" i="2"/>
  <c r="BH172" i="2"/>
  <c r="BG172" i="2"/>
  <c r="BF172" i="2"/>
  <c r="T172" i="2"/>
  <c r="R172" i="2"/>
  <c r="P172" i="2"/>
  <c r="J172" i="2"/>
  <c r="BE172" i="2" s="1"/>
  <c r="BK171" i="2"/>
  <c r="BI171" i="2"/>
  <c r="BH171" i="2"/>
  <c r="BG171" i="2"/>
  <c r="BF171" i="2"/>
  <c r="T171" i="2"/>
  <c r="R171" i="2"/>
  <c r="P171" i="2"/>
  <c r="J171" i="2"/>
  <c r="BE171" i="2" s="1"/>
  <c r="BK170" i="2"/>
  <c r="BI170" i="2"/>
  <c r="BH170" i="2"/>
  <c r="BG170" i="2"/>
  <c r="BF170" i="2"/>
  <c r="T170" i="2"/>
  <c r="R170" i="2"/>
  <c r="P170" i="2"/>
  <c r="J170" i="2"/>
  <c r="BE170" i="2" s="1"/>
  <c r="BK169" i="2"/>
  <c r="BI169" i="2"/>
  <c r="BH169" i="2"/>
  <c r="BG169" i="2"/>
  <c r="BF169" i="2"/>
  <c r="T169" i="2"/>
  <c r="R169" i="2"/>
  <c r="P169" i="2"/>
  <c r="J169" i="2"/>
  <c r="BE169" i="2" s="1"/>
  <c r="BK168" i="2"/>
  <c r="BI168" i="2"/>
  <c r="BH168" i="2"/>
  <c r="BG168" i="2"/>
  <c r="BF168" i="2"/>
  <c r="T168" i="2"/>
  <c r="R168" i="2"/>
  <c r="P168" i="2"/>
  <c r="J168" i="2"/>
  <c r="BE168" i="2" s="1"/>
  <c r="BK167" i="2"/>
  <c r="BI167" i="2"/>
  <c r="BH167" i="2"/>
  <c r="BG167" i="2"/>
  <c r="BF167" i="2"/>
  <c r="T167" i="2"/>
  <c r="R167" i="2"/>
  <c r="R165" i="2" s="1"/>
  <c r="P167" i="2"/>
  <c r="P165" i="2" s="1"/>
  <c r="J167" i="2"/>
  <c r="BE167" i="2" s="1"/>
  <c r="BK166" i="2"/>
  <c r="BI166" i="2"/>
  <c r="BH166" i="2"/>
  <c r="BG166" i="2"/>
  <c r="BF166" i="2"/>
  <c r="T166" i="2"/>
  <c r="T165" i="2" s="1"/>
  <c r="R166" i="2"/>
  <c r="P166" i="2"/>
  <c r="J166" i="2"/>
  <c r="BE166" i="2" s="1"/>
  <c r="BK165" i="2"/>
  <c r="J165" i="2"/>
  <c r="J97" i="2" s="1"/>
  <c r="BK164" i="2"/>
  <c r="BI164" i="2"/>
  <c r="BH164" i="2"/>
  <c r="BG164" i="2"/>
  <c r="BF164" i="2"/>
  <c r="T164" i="2"/>
  <c r="R164" i="2"/>
  <c r="P164" i="2"/>
  <c r="J164" i="2"/>
  <c r="BE164" i="2" s="1"/>
  <c r="BK163" i="2"/>
  <c r="BI163" i="2"/>
  <c r="BH163" i="2"/>
  <c r="BG163" i="2"/>
  <c r="BF163" i="2"/>
  <c r="T163" i="2"/>
  <c r="R163" i="2"/>
  <c r="P163" i="2"/>
  <c r="J163" i="2"/>
  <c r="BE163" i="2" s="1"/>
  <c r="BK162" i="2"/>
  <c r="BI162" i="2"/>
  <c r="BH162" i="2"/>
  <c r="BG162" i="2"/>
  <c r="BF162" i="2"/>
  <c r="T162" i="2"/>
  <c r="R162" i="2"/>
  <c r="P162" i="2"/>
  <c r="J162" i="2"/>
  <c r="BE162" i="2" s="1"/>
  <c r="BK161" i="2"/>
  <c r="BI161" i="2"/>
  <c r="BH161" i="2"/>
  <c r="BG161" i="2"/>
  <c r="BF161" i="2"/>
  <c r="T161" i="2"/>
  <c r="R161" i="2"/>
  <c r="P161" i="2"/>
  <c r="J161" i="2"/>
  <c r="BE161" i="2" s="1"/>
  <c r="BK160" i="2"/>
  <c r="BI160" i="2"/>
  <c r="BH160" i="2"/>
  <c r="BG160" i="2"/>
  <c r="BF160" i="2"/>
  <c r="T160" i="2"/>
  <c r="R160" i="2"/>
  <c r="P160" i="2"/>
  <c r="J160" i="2"/>
  <c r="BE160" i="2" s="1"/>
  <c r="BK159" i="2"/>
  <c r="BI159" i="2"/>
  <c r="BH159" i="2"/>
  <c r="BG159" i="2"/>
  <c r="BF159" i="2"/>
  <c r="T159" i="2"/>
  <c r="R159" i="2"/>
  <c r="P159" i="2"/>
  <c r="J159" i="2"/>
  <c r="BE159" i="2" s="1"/>
  <c r="BK157" i="2"/>
  <c r="BI157" i="2"/>
  <c r="BH157" i="2"/>
  <c r="BG157" i="2"/>
  <c r="BF157" i="2"/>
  <c r="T157" i="2"/>
  <c r="R157" i="2"/>
  <c r="P157" i="2"/>
  <c r="J157" i="2"/>
  <c r="BE157" i="2" s="1"/>
  <c r="BK155" i="2"/>
  <c r="BI155" i="2"/>
  <c r="BH155" i="2"/>
  <c r="BG155" i="2"/>
  <c r="BF155" i="2"/>
  <c r="T155" i="2"/>
  <c r="R155" i="2"/>
  <c r="P155" i="2"/>
  <c r="J155" i="2"/>
  <c r="BE155" i="2" s="1"/>
  <c r="BK154" i="2"/>
  <c r="BI154" i="2"/>
  <c r="BH154" i="2"/>
  <c r="F34" i="2" s="1"/>
  <c r="BC95" i="1" s="1"/>
  <c r="BC94" i="1" s="1"/>
  <c r="BG154" i="2"/>
  <c r="F33" i="2" s="1"/>
  <c r="BB95" i="1" s="1"/>
  <c r="BB94" i="1" s="1"/>
  <c r="BF154" i="2"/>
  <c r="T154" i="2"/>
  <c r="T152" i="2" s="1"/>
  <c r="R154" i="2"/>
  <c r="R152" i="2" s="1"/>
  <c r="R151" i="2" s="1"/>
  <c r="P154" i="2"/>
  <c r="J154" i="2"/>
  <c r="BE154" i="2" s="1"/>
  <c r="BK153" i="2"/>
  <c r="BK152" i="2" s="1"/>
  <c r="BI153" i="2"/>
  <c r="F35" i="2" s="1"/>
  <c r="BD95" i="1" s="1"/>
  <c r="BD94" i="1" s="1"/>
  <c r="W33" i="1" s="1"/>
  <c r="BH153" i="2"/>
  <c r="BG153" i="2"/>
  <c r="BF153" i="2"/>
  <c r="F32" i="2" s="1"/>
  <c r="BA95" i="1" s="1"/>
  <c r="BA94" i="1" s="1"/>
  <c r="T153" i="2"/>
  <c r="R153" i="2"/>
  <c r="P153" i="2"/>
  <c r="J153" i="2"/>
  <c r="BE153" i="2" s="1"/>
  <c r="P152" i="2"/>
  <c r="P151" i="2" s="1"/>
  <c r="J147" i="2"/>
  <c r="J146" i="2"/>
  <c r="F146" i="2"/>
  <c r="F144" i="2"/>
  <c r="E142" i="2"/>
  <c r="J132" i="2"/>
  <c r="J130" i="2"/>
  <c r="J129" i="2"/>
  <c r="J128" i="2"/>
  <c r="J126" i="2"/>
  <c r="J125" i="2"/>
  <c r="J124" i="2"/>
  <c r="J123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8" i="2"/>
  <c r="J105" i="2"/>
  <c r="J104" i="2"/>
  <c r="J103" i="2"/>
  <c r="J101" i="2"/>
  <c r="J90" i="2"/>
  <c r="J89" i="2"/>
  <c r="F89" i="2"/>
  <c r="F87" i="2"/>
  <c r="E85" i="2"/>
  <c r="J35" i="2"/>
  <c r="J34" i="2"/>
  <c r="AY95" i="1" s="1"/>
  <c r="J33" i="2"/>
  <c r="J32" i="2"/>
  <c r="AW95" i="1" s="1"/>
  <c r="J16" i="2"/>
  <c r="E16" i="2"/>
  <c r="F147" i="2" s="1"/>
  <c r="J15" i="2"/>
  <c r="J10" i="2"/>
  <c r="J144" i="2" s="1"/>
  <c r="AX95" i="1"/>
  <c r="AS94" i="1"/>
  <c r="AM90" i="1"/>
  <c r="L90" i="1"/>
  <c r="AM89" i="1"/>
  <c r="L89" i="1"/>
  <c r="AM87" i="1"/>
  <c r="L87" i="1"/>
  <c r="L85" i="1"/>
  <c r="L84" i="1"/>
  <c r="P304" i="2" l="1"/>
  <c r="P150" i="2" s="1"/>
  <c r="AU95" i="1" s="1"/>
  <c r="AU94" i="1" s="1"/>
  <c r="R337" i="2"/>
  <c r="R304" i="2" s="1"/>
  <c r="R150" i="2" s="1"/>
  <c r="T304" i="2"/>
  <c r="F90" i="2"/>
  <c r="W31" i="1"/>
  <c r="AX94" i="1"/>
  <c r="AY94" i="1"/>
  <c r="W32" i="1"/>
  <c r="F31" i="2"/>
  <c r="AZ95" i="1" s="1"/>
  <c r="AZ94" i="1" s="1"/>
  <c r="J31" i="2"/>
  <c r="AV95" i="1" s="1"/>
  <c r="AT95" i="1" s="1"/>
  <c r="AW94" i="1"/>
  <c r="AK30" i="1" s="1"/>
  <c r="W30" i="1"/>
  <c r="J152" i="2"/>
  <c r="J96" i="2" s="1"/>
  <c r="BK151" i="2"/>
  <c r="J87" i="2"/>
  <c r="T241" i="2"/>
  <c r="T151" i="2" s="1"/>
  <c r="J305" i="2"/>
  <c r="J107" i="2" s="1"/>
  <c r="BK304" i="2"/>
  <c r="J304" i="2" s="1"/>
  <c r="J106" i="2" s="1"/>
  <c r="BK557" i="2"/>
  <c r="J557" i="2" s="1"/>
  <c r="J127" i="2" s="1"/>
  <c r="J568" i="2"/>
  <c r="J131" i="2" s="1"/>
  <c r="T150" i="2" l="1"/>
  <c r="BK150" i="2"/>
  <c r="J150" i="2" s="1"/>
  <c r="J151" i="2"/>
  <c r="J95" i="2" s="1"/>
  <c r="W29" i="1"/>
  <c r="AV94" i="1"/>
  <c r="AK29" i="1" l="1"/>
  <c r="AT94" i="1"/>
  <c r="J94" i="2"/>
  <c r="J28" i="2"/>
  <c r="J37" i="2" l="1"/>
  <c r="AG95" i="1"/>
  <c r="AG94" i="1" l="1"/>
  <c r="AN95" i="1"/>
  <c r="AN94" i="1" l="1"/>
  <c r="AK35" i="1"/>
</calcChain>
</file>

<file path=xl/sharedStrings.xml><?xml version="1.0" encoding="utf-8"?>
<sst xmlns="http://schemas.openxmlformats.org/spreadsheetml/2006/main" count="5198" uniqueCount="1434">
  <si>
    <t>Export Komplet</t>
  </si>
  <si>
    <t>2.0</t>
  </si>
  <si>
    <t>False</t>
  </si>
  <si>
    <t>{092a3bfa-c472-4a95-8309-7d687ce49305}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</si>
  <si>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</si>
  <si>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</si>
  <si>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</si>
  <si>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</si>
  <si>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</si>
  <si>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</si>
  <si>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</si>
  <si>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</si>
  <si>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</si>
  <si>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TelefUstredna2021,2</t>
  </si>
  <si>
    <t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</si>
  <si>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>Stavba:</t>
  </si>
  <si>
    <t>Statické zajištění telefonní ústředny</t>
  </si>
  <si>
    <t>KSO:</t>
  </si>
  <si>
    <t>CC-CZ:</t>
  </si>
  <si>
    <t>Místo:</t>
  </si>
  <si>
    <t>Malinovského nám.3,Brno</t>
  </si>
  <si>
    <t>Datum:</t>
  </si>
  <si>
    <t>17. 3. 2021</t>
  </si>
  <si>
    <t>Zadavatel:</t>
  </si>
  <si>
    <t>IČ:</t>
  </si>
  <si>
    <t>SmBrno,Dominikán.nám.1,Brno</t>
  </si>
  <si>
    <t>DIČ:</t>
  </si>
  <si>
    <t>Uchazeč:</t>
  </si>
  <si>
    <t>Vyplň údaj</t>
  </si>
  <si>
    <t>Projektant:</t>
  </si>
  <si>
    <t>ing.arch.R.Ševčík</t>
  </si>
  <si>
    <t>True</t>
  </si>
  <si>
    <t>Zpracovatel:</t>
  </si>
  <si>
    <t>R.Volková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</si>
  <si>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</si>
  <si>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</si>
  <si>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</si>
  <si>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</si>
  <si>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</si>
  <si>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</si>
  <si>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</si>
  <si>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</si>
  <si>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</si>
  <si>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</si>
  <si>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</si>
  <si>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</si>
  <si>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</si>
  <si>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</si>
  <si>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</si>
  <si>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</si>
  <si>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</si>
  <si>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</si>
  <si>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</si>
  <si>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</si>
  <si>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</si>
  <si>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</si>
  <si>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</si>
  <si>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</si>
  <si>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</si>
  <si>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</si>
  <si>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</si>
  <si>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</si>
  <si>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</si>
  <si>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</si>
  <si>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</si>
  <si>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</si>
  <si>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</si>
  <si>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</si>
  <si>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</si>
  <si>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</si>
  <si>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</si>
  <si>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</si>
  <si>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</si>
  <si>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</si>
  <si>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</si>
  <si>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</si>
  <si>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</si>
  <si>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</si>
  <si>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</si>
  <si>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</si>
  <si>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</si>
  <si>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</si>
  <si>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</si>
  <si>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</si>
  <si>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</si>
  <si>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</si>
  <si>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</si>
  <si>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</si>
  <si>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</si>
  <si>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</si>
  <si>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</si>
  <si>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</si>
  <si>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</si>
  <si>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</si>
  <si>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</si>
  <si>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</si>
  <si>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</si>
  <si>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</si>
  <si>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</si>
  <si>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</si>
  <si>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</si>
  <si>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</si>
  <si>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</si>
  <si>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</si>
  <si>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</si>
  <si>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</si>
  <si>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</si>
  <si>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</si>
  <si>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</si>
  <si>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</si>
  <si>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</si>
  <si>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</si>
  <si>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</si>
  <si>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</si>
  <si>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</si>
  <si>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</si>
  <si>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</si>
  <si>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</si>
  <si>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</si>
  <si>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</si>
  <si>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</si>
  <si>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</si>
  <si>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</si>
  <si>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</si>
  <si>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</si>
  <si>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</si>
  <si>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</si>
  <si>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</si>
  <si>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</si>
  <si>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</si>
  <si>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</si>
  <si>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</si>
  <si>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</si>
  <si>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</si>
  <si>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</si>
  <si>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</si>
  <si>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</si>
  <si>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</si>
  <si>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</si>
  <si>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</si>
  <si>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</si>
  <si>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</si>
  <si>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</si>
  <si>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</si>
  <si>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</si>
  <si>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</si>
  <si>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BP 18-Rozebrání okapového chodníku z betonové dlažby 500/500/50mm</t>
  </si>
  <si>
    <t>m2</t>
  </si>
  <si>
    <t>CS ÚRS 2021 02</t>
  </si>
  <si>
    <t>4</t>
  </si>
  <si>
    <t>-687830085</t>
  </si>
  <si>
    <t>113107031R</t>
  </si>
  <si>
    <t>BP 18-Odstranění podkladu-KSC-kamenivo stmelené cementem  tl. 150 mm-okapový chodník</t>
  </si>
  <si>
    <t>-1535917918</t>
  </si>
  <si>
    <t>3</t>
  </si>
  <si>
    <t>121-pc 1</t>
  </si>
  <si>
    <t>Zatravnění stávajícího trávníku po provedení rekonstrukce</t>
  </si>
  <si>
    <t>2094881688</t>
  </si>
  <si>
    <t>VV</t>
  </si>
  <si>
    <t>7*1</t>
  </si>
  <si>
    <t>121-pc 2</t>
  </si>
  <si>
    <t>Před odstraněním dlážděné plochy budou zaměřeny a vytzyčeny veškeré vnitroareálové a inž.sítě -nutno práce provádět opatrně</t>
  </si>
  <si>
    <t>sada</t>
  </si>
  <si>
    <t>1447212462</t>
  </si>
  <si>
    <t>5</t>
  </si>
  <si>
    <t>132354201</t>
  </si>
  <si>
    <t>Hloubení zapažených rýh š do 2000 mm v hornině třídy těžitelnosti II, skupiny 4 objem do 20 m3</t>
  </si>
  <si>
    <t>m3</t>
  </si>
  <si>
    <t>-1233682193</t>
  </si>
  <si>
    <t>6</t>
  </si>
  <si>
    <t>151101102</t>
  </si>
  <si>
    <t>Zřízení příložného pažení a rozepření stěn rýh hl do 4 m</t>
  </si>
  <si>
    <t>-16609921</t>
  </si>
  <si>
    <t>7</t>
  </si>
  <si>
    <t>151101112</t>
  </si>
  <si>
    <t>Odstranění příložného pažení a rozepření stěn rýh hl do 4 m</t>
  </si>
  <si>
    <t>1810146923</t>
  </si>
  <si>
    <t>8</t>
  </si>
  <si>
    <t>162751117</t>
  </si>
  <si>
    <t>Vodorovné přemístění do 10000 m výkopku/sypaniny z horniny třídy těžitelnosti I, skupiny 1 až 3</t>
  </si>
  <si>
    <t>600339834</t>
  </si>
  <si>
    <t>9</t>
  </si>
  <si>
    <t>167111102</t>
  </si>
  <si>
    <t>Nakládání výkopku z hornin třídy těžitelnosti II, skupiny 4 a 5 ručně</t>
  </si>
  <si>
    <t>1815455921</t>
  </si>
  <si>
    <t>10</t>
  </si>
  <si>
    <t>174151101</t>
  </si>
  <si>
    <t>Zásyp jam, šachet rýh nebo kolem objektů sypaninou se zhutněním</t>
  </si>
  <si>
    <t>103162328</t>
  </si>
  <si>
    <t>Zakládání</t>
  </si>
  <si>
    <t>11</t>
  </si>
  <si>
    <t>224311114</t>
  </si>
  <si>
    <t>Vrty maloprofilové D přes 93 do 156 mm úklon do 45° hl 0 až 25 m hornina III a IV</t>
  </si>
  <si>
    <t>m</t>
  </si>
  <si>
    <t>-820564560</t>
  </si>
  <si>
    <t>12</t>
  </si>
  <si>
    <t>281601111</t>
  </si>
  <si>
    <t>Injektování vrtů nízkotlaké vzestupné s jednoduchým obturátorem tlakem do 0,6 MPa</t>
  </si>
  <si>
    <t>hod</t>
  </si>
  <si>
    <t>-1692272456</t>
  </si>
  <si>
    <t>13</t>
  </si>
  <si>
    <t>282602113</t>
  </si>
  <si>
    <t>Injektování povrchové vysokotlaké s dvojitým obturátorem mikropilot a kotev tlakem přes 2 do 4,5 MPa</t>
  </si>
  <si>
    <t>-1964522135</t>
  </si>
  <si>
    <t>14</t>
  </si>
  <si>
    <t>M</t>
  </si>
  <si>
    <t>58522150</t>
  </si>
  <si>
    <t>cement portlandský směsný CEM II 32,5MPa</t>
  </si>
  <si>
    <t>t</t>
  </si>
  <si>
    <t>1136007961</t>
  </si>
  <si>
    <t>585pc 1</t>
  </si>
  <si>
    <t>Hlavy MP-vYbourání,osazení,zapravení dle PD</t>
  </si>
  <si>
    <t>kus</t>
  </si>
  <si>
    <t>1963360590</t>
  </si>
  <si>
    <t>16</t>
  </si>
  <si>
    <t>283111111</t>
  </si>
  <si>
    <t>Zřízení trubkových mikropilot svislých část hladká D přes 60 do 80 mm</t>
  </si>
  <si>
    <t>1525043126</t>
  </si>
  <si>
    <t>17</t>
  </si>
  <si>
    <t>283111121</t>
  </si>
  <si>
    <t>Zřízení trubkových mikropilot svislých část manžetová D přes 60 do 80 mm</t>
  </si>
  <si>
    <t>-1140281175</t>
  </si>
  <si>
    <t>18</t>
  </si>
  <si>
    <t>14011048</t>
  </si>
  <si>
    <t>trubka ocelová bezešvá hladká jakost 11 353 76x10mm</t>
  </si>
  <si>
    <t>739819556</t>
  </si>
  <si>
    <t>51*1,1 'Přepočtené koeficientem množství</t>
  </si>
  <si>
    <t>19</t>
  </si>
  <si>
    <t>283131111</t>
  </si>
  <si>
    <t>Zřízení hlavy mikropilot namáhaných tlakem i tahem D přes 60 do 80 mm</t>
  </si>
  <si>
    <t>800315497</t>
  </si>
  <si>
    <t>20</t>
  </si>
  <si>
    <t>13021050</t>
  </si>
  <si>
    <t>tyč ocelová ohýbaná kruhová hladká jakost 10 216.0 výztuž do betonu D 6-8mm</t>
  </si>
  <si>
    <t>1085466679</t>
  </si>
  <si>
    <t>13511120</t>
  </si>
  <si>
    <t>ocel široká jakost S235JR 150x10mm</t>
  </si>
  <si>
    <t>1128175057</t>
  </si>
  <si>
    <t>22</t>
  </si>
  <si>
    <t>13010820</t>
  </si>
  <si>
    <t>ocel profilová jakost S235JR (11 375) průřez U (UPN) 140</t>
  </si>
  <si>
    <t>-976020159</t>
  </si>
  <si>
    <t>23</t>
  </si>
  <si>
    <t>24552549</t>
  </si>
  <si>
    <t>plastifikátor do malt tekutý</t>
  </si>
  <si>
    <t>litr</t>
  </si>
  <si>
    <t>-2018294561</t>
  </si>
  <si>
    <t>Svislé a kompletní konstrukce</t>
  </si>
  <si>
    <t>24</t>
  </si>
  <si>
    <t>340238211</t>
  </si>
  <si>
    <t>Zazdívka otvorů v příčkách nebo stěnách plochy do 1 m2 cihlami plnými tl do 100 mm-dozdívky po výměně stupaček</t>
  </si>
  <si>
    <t>-1612438923</t>
  </si>
  <si>
    <t>4*0,4*2,8</t>
  </si>
  <si>
    <t>25</t>
  </si>
  <si>
    <t>340-pc 1</t>
  </si>
  <si>
    <t>Zapravení drážek</t>
  </si>
  <si>
    <t>1869676142</t>
  </si>
  <si>
    <t>26</t>
  </si>
  <si>
    <t>341941001</t>
  </si>
  <si>
    <t>Nosné nebo spojovací svary tl do 10 mm ocelových doplňkových konstrukcí při montáži dílců</t>
  </si>
  <si>
    <t>2122123321</t>
  </si>
  <si>
    <t>Vodorovné konstrukce</t>
  </si>
  <si>
    <t>27</t>
  </si>
  <si>
    <t>451541111</t>
  </si>
  <si>
    <t>Lože pod potrubí otevřený výkop ze štěrkodrtě</t>
  </si>
  <si>
    <t>1000270328</t>
  </si>
  <si>
    <t>28</t>
  </si>
  <si>
    <t>45231114</t>
  </si>
  <si>
    <t>Sedlové lože pod potrubí</t>
  </si>
  <si>
    <t>104714946</t>
  </si>
  <si>
    <t>Komunikace pozemní</t>
  </si>
  <si>
    <t>29</t>
  </si>
  <si>
    <t>564801111</t>
  </si>
  <si>
    <t>Podklad ze štěrkodrtě ŠD tl 30 mm</t>
  </si>
  <si>
    <t>105892233</t>
  </si>
  <si>
    <t>30</t>
  </si>
  <si>
    <t>772524811</t>
  </si>
  <si>
    <t>Demontáž dlažby z kamene k dalšímu použití z tvrdých kamenů kladených do drti</t>
  </si>
  <si>
    <r>
      <rPr>
        <sz val="9"/>
        <rFont val="Arial CE"/>
        <charset val="1"/>
      </rPr>
      <t xml:space="preserve"> </t>
    </r>
    <r>
      <rPr>
        <sz val="9"/>
        <rFont val="Arial CE"/>
        <charset val="238"/>
      </rPr>
      <t xml:space="preserve">CS ÚRS 2021 02 </t>
    </r>
  </si>
  <si>
    <t>435678744</t>
  </si>
  <si>
    <t>1,0*5,0</t>
  </si>
  <si>
    <t>31</t>
  </si>
  <si>
    <t>564871111</t>
  </si>
  <si>
    <t>Podklad ze štěrkodrtě ŠD fr.32/63 tl 250 mm</t>
  </si>
  <si>
    <t>-651123393</t>
  </si>
  <si>
    <t>32</t>
  </si>
  <si>
    <t>564-pol.1</t>
  </si>
  <si>
    <t>Zhutnění stávajícího terénu</t>
  </si>
  <si>
    <t>1916953933</t>
  </si>
  <si>
    <t>33</t>
  </si>
  <si>
    <t>567122114</t>
  </si>
  <si>
    <t>Podklad ze směsi stmelené cementem SC C 8/10 (KSC I) tl 150 mm</t>
  </si>
  <si>
    <t>-541750612</t>
  </si>
  <si>
    <t>34</t>
  </si>
  <si>
    <t>591111111R</t>
  </si>
  <si>
    <t>Kladení venkovní pojížděné kamenné dlažby do drceného kameniva fr.4/8  tl 50 mm-zpětné položení</t>
  </si>
  <si>
    <t>-1047488382</t>
  </si>
  <si>
    <t>Úpravy povrchů, podlahy a osazování výplní</t>
  </si>
  <si>
    <t>35</t>
  </si>
  <si>
    <t>611325122</t>
  </si>
  <si>
    <t>Vápenocementová štuková omítka rýh ve stropech šířky do 300 mm</t>
  </si>
  <si>
    <t>-29065898</t>
  </si>
  <si>
    <t>30*0,25+15*0,3</t>
  </si>
  <si>
    <t>36</t>
  </si>
  <si>
    <t>611325402</t>
  </si>
  <si>
    <t>BP8-Oprava vnitřní vápenocementové hrubé omítky stropů v rozsahu plochy do 20%</t>
  </si>
  <si>
    <t>78551351</t>
  </si>
  <si>
    <t>17,6"101"</t>
  </si>
  <si>
    <t>37</t>
  </si>
  <si>
    <t>612131121</t>
  </si>
  <si>
    <t>Penetrační disperzní nátěr vnitřních stěn nanášený ručně</t>
  </si>
  <si>
    <t>1702408856</t>
  </si>
  <si>
    <t>75,05+43,262-8,55+3,825+5,886"viz otlučeni"</t>
  </si>
  <si>
    <t>38</t>
  </si>
  <si>
    <t>612135101</t>
  </si>
  <si>
    <t>Hrubá výplň rýh ve stěnách maltou jakékoli šířky rýhy</t>
  </si>
  <si>
    <t>1727177100</t>
  </si>
  <si>
    <t>39</t>
  </si>
  <si>
    <t>612142001</t>
  </si>
  <si>
    <t>Potažení vnitřních stěn sklovláknitým pletivem vtlačeným do tenkovrstvé hmoty</t>
  </si>
  <si>
    <t>-823514789</t>
  </si>
  <si>
    <t>30,0*0,35+15*0,4</t>
  </si>
  <si>
    <t>40</t>
  </si>
  <si>
    <t>612321141</t>
  </si>
  <si>
    <t>S4-Vápenocementová omítka štuková dvouvrstvá vnitřních stěn -podhoz,jádrová prodyšná minerální,štuková prodyšná minerální</t>
  </si>
  <si>
    <t>954154542</t>
  </si>
  <si>
    <t>119,473-80,936</t>
  </si>
  <si>
    <t>41</t>
  </si>
  <si>
    <t>612321121</t>
  </si>
  <si>
    <t>-S4-Vápenocementová omítka hladká jednovrstvá vnitřních stěn -podhoz.jádrová prodyšná minerální</t>
  </si>
  <si>
    <t>-1857968084</t>
  </si>
  <si>
    <t>75,05+5,886</t>
  </si>
  <si>
    <t>42</t>
  </si>
  <si>
    <t>612321191</t>
  </si>
  <si>
    <t>Příplatek k vápenocementové omítce vnitřních stěn za každých dalších 5 mm tloušťky ručně</t>
  </si>
  <si>
    <t>1197582293</t>
  </si>
  <si>
    <t>43</t>
  </si>
  <si>
    <t>612325302</t>
  </si>
  <si>
    <t>Vápenocementová štuková omítka ostění nebo nadpraží</t>
  </si>
  <si>
    <t>474376595</t>
  </si>
  <si>
    <t>"101"(1,0+1,2*2)*0,25*2</t>
  </si>
  <si>
    <t>44</t>
  </si>
  <si>
    <t>61282R4</t>
  </si>
  <si>
    <t>S1,2,3-podkladní podhoz minerální prodyšný,dif.otevř.(např.Sana Bond Prohoz)-sítový postřik 50% pokrytí plochy</t>
  </si>
  <si>
    <t>1950931142</t>
  </si>
  <si>
    <t>3,75+3,57+8,55</t>
  </si>
  <si>
    <t>45</t>
  </si>
  <si>
    <t>612821011</t>
  </si>
  <si>
    <t>S1-3-Vnitřní sanační jádrová omítka pro vlhké a zasolené zdivo s tepelně izol.vlastnostmí,jednovrstvá,jednokomponetní (např. Sana Bond EX)tl.25</t>
  </si>
  <si>
    <t>956511961</t>
  </si>
  <si>
    <t>1,8*(3,15+0,6)"103"</t>
  </si>
  <si>
    <t>"101"(5,36+0,34)*1,5</t>
  </si>
  <si>
    <t>"103"3,57</t>
  </si>
  <si>
    <t>Součet</t>
  </si>
  <si>
    <t>46</t>
  </si>
  <si>
    <t>612821012</t>
  </si>
  <si>
    <t>S2,3-Vnitřní sanační štuková omítka pro vlhké a zasolené zdivo vodoodpudivámdifuzně propustná (např. SanaBond Štuk)</t>
  </si>
  <si>
    <t>479869558</t>
  </si>
  <si>
    <t>(3,15+0,6)*0,95"103"</t>
  </si>
  <si>
    <t>8,55"101"</t>
  </si>
  <si>
    <t>47</t>
  </si>
  <si>
    <t>622325209</t>
  </si>
  <si>
    <t>BP16-X3-Oprava vnější-špric minerální,jádrová minerální+ štukové omítky minerální v rozsahu do 100%-lokální doplnění otlučených omítek a doplnění kolem trhlin v šířce cca 0,5m</t>
  </si>
  <si>
    <t>946550921</t>
  </si>
  <si>
    <t>48</t>
  </si>
  <si>
    <t>628195001</t>
  </si>
  <si>
    <t>BP16-Očištění zdiva  oprav ručně-přístavek + hlavní budova</t>
  </si>
  <si>
    <t>-1989338255</t>
  </si>
  <si>
    <t>28,500+15,0</t>
  </si>
  <si>
    <t>49</t>
  </si>
  <si>
    <t>631312141</t>
  </si>
  <si>
    <t>Doplnění rýh v dosavadních mazaninách betonem prostým</t>
  </si>
  <si>
    <t>1730454858</t>
  </si>
  <si>
    <t>0,3*0,4*1,0</t>
  </si>
  <si>
    <t>50</t>
  </si>
  <si>
    <t>632-pc 2</t>
  </si>
  <si>
    <t>D.1.1-11-P2-vyrovnávací cementová stěrka včetně očištění betonové mazaniny po demontáži dlažby</t>
  </si>
  <si>
    <t>1570671615</t>
  </si>
  <si>
    <t>"102-7"5,3+7,8+1,3+1,3+10,6+3,5</t>
  </si>
  <si>
    <t>51</t>
  </si>
  <si>
    <t>632-pc 3</t>
  </si>
  <si>
    <t>D.1.1-05-DM4-demontáž a zpětná montáž části podlahy kolem stěny se sanační omítkou v š.0,75m a dl.5,36m</t>
  </si>
  <si>
    <t>1880738243</t>
  </si>
  <si>
    <t>"101"0,75*5,36</t>
  </si>
  <si>
    <t>52</t>
  </si>
  <si>
    <t>632-pc 4</t>
  </si>
  <si>
    <t>Obetonování roznášecího U.č.140 dl.60mm-pro vrty</t>
  </si>
  <si>
    <t>-1975084261</t>
  </si>
  <si>
    <t>0,8*0,3*6</t>
  </si>
  <si>
    <t>53</t>
  </si>
  <si>
    <t>635111241R</t>
  </si>
  <si>
    <t>X5-KSC kamenivo stmelené cementem ve spádu 2% od objektu tl.150mm</t>
  </si>
  <si>
    <t>930214974</t>
  </si>
  <si>
    <t>54</t>
  </si>
  <si>
    <t>637211112</t>
  </si>
  <si>
    <t>X5-Okapový chodník z betonových dlaždic 500/500 tl 60 mm na MC 10</t>
  </si>
  <si>
    <t>1009947416</t>
  </si>
  <si>
    <t>6,0*0,5</t>
  </si>
  <si>
    <t>Trubní vedení</t>
  </si>
  <si>
    <t>55</t>
  </si>
  <si>
    <t>83735411</t>
  </si>
  <si>
    <t>Propojení stávajícího potrubí DN 200</t>
  </si>
  <si>
    <t>7911521</t>
  </si>
  <si>
    <t>56</t>
  </si>
  <si>
    <t>899623151</t>
  </si>
  <si>
    <t>Obetonování potrubí nebo zdiva stok betonem prostým tř. C 16/20 otevřený výkop</t>
  </si>
  <si>
    <t>-495807341</t>
  </si>
  <si>
    <t>57</t>
  </si>
  <si>
    <t>899643111</t>
  </si>
  <si>
    <t>Bednění pro obetonování potrubí otevřený výkop</t>
  </si>
  <si>
    <t>-1856164914</t>
  </si>
  <si>
    <t>58</t>
  </si>
  <si>
    <t>452384111</t>
  </si>
  <si>
    <t>Podkladní pražce z betonu prostého tř. C 12/15 otevřený výkop pod potrubí</t>
  </si>
  <si>
    <t>ks</t>
  </si>
  <si>
    <t>1330000436</t>
  </si>
  <si>
    <t>59</t>
  </si>
  <si>
    <t>899-pc 1</t>
  </si>
  <si>
    <t>Zabezp.konců kanal.potrubí do DN 300</t>
  </si>
  <si>
    <t>-1007572177</t>
  </si>
  <si>
    <t>60</t>
  </si>
  <si>
    <t>899-pc 2</t>
  </si>
  <si>
    <t>Trouby kameninové kanalizační DN 200</t>
  </si>
  <si>
    <t>101133928</t>
  </si>
  <si>
    <t>Ostatní konstrukce a práce, bourání</t>
  </si>
  <si>
    <t>61</t>
  </si>
  <si>
    <t>941211111</t>
  </si>
  <si>
    <t>Montáž lešení řadového rámového lehkého zatížení do 200 kg/m2 š přes 0,6 do 0,9 m v do 10 m</t>
  </si>
  <si>
    <t>-143779616</t>
  </si>
  <si>
    <t>62</t>
  </si>
  <si>
    <t>941211211</t>
  </si>
  <si>
    <t>Příplatek k lešení řadovému rámovému lehkému š 0,9 m v přes 10 do 25 m za první a ZKD den použití</t>
  </si>
  <si>
    <t>686634803</t>
  </si>
  <si>
    <t>33*10 'Přepočtené koeficientem množství</t>
  </si>
  <si>
    <t>63</t>
  </si>
  <si>
    <t>941211811</t>
  </si>
  <si>
    <t>Demontáž lešení řadového rámového lehkého zatížení do 200 kg/m2 š přes 0,6 do 0,9 m v do 10 m</t>
  </si>
  <si>
    <t>1732677542</t>
  </si>
  <si>
    <t>64</t>
  </si>
  <si>
    <t>962031132</t>
  </si>
  <si>
    <t>BP17-Bourání příček z cihel pálených na MVC tl do 100 mm-u stoupaček</t>
  </si>
  <si>
    <t>-157189759</t>
  </si>
  <si>
    <t>0,3*2,8*4</t>
  </si>
  <si>
    <t>65</t>
  </si>
  <si>
    <t>952901111</t>
  </si>
  <si>
    <t>Vyčištění budov bytové a občanské výstavby při výšce podlaží do 4 m</t>
  </si>
  <si>
    <t>-2054359426</t>
  </si>
  <si>
    <t>17,6+5,3+7,8+2,6+10,6+3,5+30</t>
  </si>
  <si>
    <t>66</t>
  </si>
  <si>
    <t>965042121</t>
  </si>
  <si>
    <t>BP4-Bourání schodku v.100mm z  mazanin betonových pl do 1 m2</t>
  </si>
  <si>
    <t>1250962549</t>
  </si>
  <si>
    <t>0,6*0,1</t>
  </si>
  <si>
    <t>67</t>
  </si>
  <si>
    <t>965081213</t>
  </si>
  <si>
    <t>BP3-Bourání podlah z dlaždic keramických  tl do 10 mm plochy přes 1 m2</t>
  </si>
  <si>
    <t>-1893120736</t>
  </si>
  <si>
    <t>"102-7"5,3+7,3+1,3+1,3+11,35+3,5</t>
  </si>
  <si>
    <t>68</t>
  </si>
  <si>
    <t>965082923</t>
  </si>
  <si>
    <t>BP12-Odstranění kameniva fr.4/8 pod podlahami tl do 100 mm pl přes 2 m2</t>
  </si>
  <si>
    <t>998811732</t>
  </si>
  <si>
    <t>5*0,03</t>
  </si>
  <si>
    <t>69</t>
  </si>
  <si>
    <t>965082933</t>
  </si>
  <si>
    <t>BP12-Odstranění kameniva  fr.32/63 tl.200mm přes 2m2</t>
  </si>
  <si>
    <t>-1438242202</t>
  </si>
  <si>
    <t>5,000*0,2</t>
  </si>
  <si>
    <t>70</t>
  </si>
  <si>
    <t>968062374</t>
  </si>
  <si>
    <t>BP13-Vybourání dřevěných rámů oken zdvojených včetně křídel pl do 1 m2 včetně vni parapetu(ocelové mříže ponechat)</t>
  </si>
  <si>
    <t>-1568622041</t>
  </si>
  <si>
    <t>0,94*1,18*2</t>
  </si>
  <si>
    <t>71</t>
  </si>
  <si>
    <t>96806245</t>
  </si>
  <si>
    <t>BP7-Vyvěšení dřevěných dveřních křídel pl do 2 m2</t>
  </si>
  <si>
    <t>2033577182</t>
  </si>
  <si>
    <t>0,8*1,97</t>
  </si>
  <si>
    <t>72</t>
  </si>
  <si>
    <t>965-pc 1</t>
  </si>
  <si>
    <t>BP11-Demontáž 2 zásobníků na mýdlo,2 vysoušečů rukou,3 zásobníků na papír, 2 větracích mřížek, 2 zrcadel,2 madel</t>
  </si>
  <si>
    <t>1342094539</t>
  </si>
  <si>
    <t>"102-7"1</t>
  </si>
  <si>
    <t>73</t>
  </si>
  <si>
    <t>968062455</t>
  </si>
  <si>
    <t>BP6-Vybourání dřevěných dveřních zárubní pl do 2 m2</t>
  </si>
  <si>
    <t>396734197</t>
  </si>
  <si>
    <t>0,75*1,7+0,75*1,7</t>
  </si>
  <si>
    <t>74</t>
  </si>
  <si>
    <t>968072455</t>
  </si>
  <si>
    <t>BP1-Vybourání kovových dveřních zárubní pl do 2 m2</t>
  </si>
  <si>
    <t>1303276206</t>
  </si>
  <si>
    <t>0,6*2,0*2</t>
  </si>
  <si>
    <t>75</t>
  </si>
  <si>
    <t>974042584R</t>
  </si>
  <si>
    <t>BP10-Vysekání rýh v podlaze z  betonové mazaniny hl 300-500mm, š  300 mm</t>
  </si>
  <si>
    <t>397683711</t>
  </si>
  <si>
    <t>76</t>
  </si>
  <si>
    <t>974049155</t>
  </si>
  <si>
    <t>Vysekání rýh v betonových zdech hl 80 mm š do 200 mm-pro vložení U.č.140 dl.600mm-pro vrty</t>
  </si>
  <si>
    <t>1352547355</t>
  </si>
  <si>
    <t>0,8*6</t>
  </si>
  <si>
    <t>77</t>
  </si>
  <si>
    <t>977151123</t>
  </si>
  <si>
    <t>Jádrové vrty diamantovými korunkami do stavebních materiálů D přes 130 do 150 mm</t>
  </si>
  <si>
    <t>1328729860</t>
  </si>
  <si>
    <t>78</t>
  </si>
  <si>
    <t>977-R1</t>
  </si>
  <si>
    <t>Hrubé zapravení trhlin a hel.výztuže</t>
  </si>
  <si>
    <t>-1666550835</t>
  </si>
  <si>
    <t>79</t>
  </si>
  <si>
    <t>978011141</t>
  </si>
  <si>
    <t>BP8-Otlučení (osekání) vnitřní vápenné nebo vápenocementové omítky stropů v rozsahu do 20 %</t>
  </si>
  <si>
    <t>75772000</t>
  </si>
  <si>
    <t>80</t>
  </si>
  <si>
    <t>978013191</t>
  </si>
  <si>
    <t>BP3,8,9-Otlučení (osekání) vnitřní vápenné nebo vápenocementové omítky stěn v rozsahu do 100 %</t>
  </si>
  <si>
    <t>-840585593</t>
  </si>
  <si>
    <t>75,05"BP3"</t>
  </si>
  <si>
    <t>"BP8-101"(3,24+5,36)*2*2,6-0,94*1,18*2-1,35*2,6+(0,94+1,18*2)*0,25*2+(1,35+2,6*2)*0,4</t>
  </si>
  <si>
    <t>"103"(3,15+0,6)*(2,72-1,7)</t>
  </si>
  <si>
    <t>"BP9"(8,12+9,5+4,3+4,3+12,5+6,56)*0,13</t>
  </si>
  <si>
    <t>81</t>
  </si>
  <si>
    <t>978015391</t>
  </si>
  <si>
    <t>BP16-Otlučení (osekání) vnější vápenné nebo vápenocementové omítky stupně členitosti 1 a 2 do 100%-lokální</t>
  </si>
  <si>
    <t>-764271271</t>
  </si>
  <si>
    <t>82</t>
  </si>
  <si>
    <t>978059541</t>
  </si>
  <si>
    <t>BP3-Odsekání a odebrání obkladů stěn z vnitřních obkládaček plochy přes 1 m2</t>
  </si>
  <si>
    <t>-1972746374</t>
  </si>
  <si>
    <t>"102-7"13,56+15,87+6,89+6,89+20,88+10,96</t>
  </si>
  <si>
    <t>83</t>
  </si>
  <si>
    <t>985141112</t>
  </si>
  <si>
    <t>Vyčištění trhlin a dutin ve zdivu š do 30 mm hl přes 150 do 300 mm</t>
  </si>
  <si>
    <t>-1904427265</t>
  </si>
  <si>
    <t>84</t>
  </si>
  <si>
    <t>985421112</t>
  </si>
  <si>
    <t>Injektáž trhlin š 2 mm v cihelném zdivu tl přes 300 do 450 mm aktivovanou cementovou maltou včetně vrtů</t>
  </si>
  <si>
    <t>-1603723175</t>
  </si>
  <si>
    <t>85</t>
  </si>
  <si>
    <t>985441213</t>
  </si>
  <si>
    <t>Přídavná šroubovitá nerezová výztuž 1 táhlo D 8 mm v drážce v cihelném zdivu hl přes 70 do 120 mm</t>
  </si>
  <si>
    <t>401583362</t>
  </si>
  <si>
    <t>86</t>
  </si>
  <si>
    <t>985-pc 2</t>
  </si>
  <si>
    <t>Statika-Sanace trhlin na stropě-proškrabou se trhliny,zbaví nečistot,napenetrují a vyplní vápenocem.směsí</t>
  </si>
  <si>
    <t>-1748502634</t>
  </si>
  <si>
    <t>87</t>
  </si>
  <si>
    <t>985-pc 3</t>
  </si>
  <si>
    <t>D.1.1-11-X2-zednické zapravení nestatických spar v.m.č.101-otlučení nesoudr.omítky,očištění spar,penetrace,zatmelení,doplnění omítky</t>
  </si>
  <si>
    <t>-58472710</t>
  </si>
  <si>
    <t>88</t>
  </si>
  <si>
    <t>985-pc 4</t>
  </si>
  <si>
    <t>D.1.1-11-X2-zednické zapravení nestatických spar v.m.č.101-exterier-otlučení nesoudr.omítky,očištění spar,penetrace,zatmelení,doplnění omítky</t>
  </si>
  <si>
    <t>-753348505</t>
  </si>
  <si>
    <t>997</t>
  </si>
  <si>
    <t>Přesun sutě</t>
  </si>
  <si>
    <t>89</t>
  </si>
  <si>
    <t>997013212</t>
  </si>
  <si>
    <t>Vnitrostaveništní doprava suti a vybouraných hmot pro budovy v do 9 m ručně</t>
  </si>
  <si>
    <t>-20492371</t>
  </si>
  <si>
    <t>90</t>
  </si>
  <si>
    <t>997013501</t>
  </si>
  <si>
    <t>Odvoz suti a vybouraných hmot na skládku nebo meziskládku do 1 km se složením</t>
  </si>
  <si>
    <t>1703384205</t>
  </si>
  <si>
    <t>91</t>
  </si>
  <si>
    <t>997013509</t>
  </si>
  <si>
    <t>Příplatek k odvozu suti a vybouraných hmot na skládku ZKD 1 km přes 1 km</t>
  </si>
  <si>
    <t>-1746679657</t>
  </si>
  <si>
    <t>24,988*24 'Přepočtené koeficientem množství</t>
  </si>
  <si>
    <t>92</t>
  </si>
  <si>
    <t>997013601</t>
  </si>
  <si>
    <t xml:space="preserve">Poplatek za uložení na skládce (skládkovné) stavebního odpadu </t>
  </si>
  <si>
    <t>-235333027</t>
  </si>
  <si>
    <t>998</t>
  </si>
  <si>
    <t>Přesun hmot</t>
  </si>
  <si>
    <t>93</t>
  </si>
  <si>
    <t>998018001</t>
  </si>
  <si>
    <t>Přesun hmot ruční pro budovy v do 6 m</t>
  </si>
  <si>
    <t>96293261</t>
  </si>
  <si>
    <t>PSV</t>
  </si>
  <si>
    <t>Práce a dodávky PSV</t>
  </si>
  <si>
    <t>712</t>
  </si>
  <si>
    <t>Povlakové krytiny</t>
  </si>
  <si>
    <t>94</t>
  </si>
  <si>
    <t>712400831</t>
  </si>
  <si>
    <t>BP14-Odstranění povlakové krytiny střech do 30° jednovrstvé</t>
  </si>
  <si>
    <t>-355467052</t>
  </si>
  <si>
    <t>95</t>
  </si>
  <si>
    <t>712-pc 1</t>
  </si>
  <si>
    <t xml:space="preserve">X1-D.1.1-11-montáž-podkladní a separační struktur.rohož  (např. DELTA TRELA) tl.8mm mech.kotvena </t>
  </si>
  <si>
    <t>177265707</t>
  </si>
  <si>
    <t>(3,61+0,2)*(5,73+0,2+0,3)</t>
  </si>
  <si>
    <t>96</t>
  </si>
  <si>
    <t>DRK.02202639</t>
  </si>
  <si>
    <t>DELTA TRELA (1,5mx30m)</t>
  </si>
  <si>
    <t>1271949636</t>
  </si>
  <si>
    <t>23,736*1,15</t>
  </si>
  <si>
    <t>97</t>
  </si>
  <si>
    <t>998712201</t>
  </si>
  <si>
    <t>Přesun hmot procentní pro krytiny povlakové v objektech v do 6 m</t>
  </si>
  <si>
    <t>%</t>
  </si>
  <si>
    <t>-677930074</t>
  </si>
  <si>
    <t>713</t>
  </si>
  <si>
    <t>Izolace tepelné</t>
  </si>
  <si>
    <t>98</t>
  </si>
  <si>
    <t>713111111</t>
  </si>
  <si>
    <t>Montáž izolace tepelné vrchem stropů volně kladenými rohožemi, pásy, dílci, deskami</t>
  </si>
  <si>
    <t>1185100665</t>
  </si>
  <si>
    <t>3,61*5,73*2</t>
  </si>
  <si>
    <t>99</t>
  </si>
  <si>
    <t>5915600R</t>
  </si>
  <si>
    <t>deska tuhá z kamenné vlny hydrofobizované (např.ROOCFROCK 30E) tl 100mm</t>
  </si>
  <si>
    <t>876534928</t>
  </si>
  <si>
    <t>41,371/2</t>
  </si>
  <si>
    <t>100</t>
  </si>
  <si>
    <t>5915600R1</t>
  </si>
  <si>
    <t>deska tuhá z kamenné vlny hydrofobizované (např.ROCKFALL) tl 20-240mm</t>
  </si>
  <si>
    <t>1176833588</t>
  </si>
  <si>
    <t>101</t>
  </si>
  <si>
    <t>998713201</t>
  </si>
  <si>
    <t>Přesun hmot procentní pro izolace tepelné v objektech v do 6 m</t>
  </si>
  <si>
    <t>1503722175</t>
  </si>
  <si>
    <t>721</t>
  </si>
  <si>
    <t>Zdravotechnika - vnitřní kanalizace</t>
  </si>
  <si>
    <t>102</t>
  </si>
  <si>
    <t>72117180</t>
  </si>
  <si>
    <t>Demontáž potrubí z PVC do D 160</t>
  </si>
  <si>
    <t>405740101</t>
  </si>
  <si>
    <t>103</t>
  </si>
  <si>
    <t>7211734011</t>
  </si>
  <si>
    <t>Potrubí  KG svodné DN 100 x 2,8mm</t>
  </si>
  <si>
    <t>-207328870</t>
  </si>
  <si>
    <t>104</t>
  </si>
  <si>
    <t>7211734021</t>
  </si>
  <si>
    <t>Potrubí  KG svodné DN 125 x 3,2mm</t>
  </si>
  <si>
    <t>-292908661</t>
  </si>
  <si>
    <t>105</t>
  </si>
  <si>
    <t>72117340211</t>
  </si>
  <si>
    <t>Potrubí  KG odpadní (svislé) DN 100 x 2,8mm</t>
  </si>
  <si>
    <t>-858406132</t>
  </si>
  <si>
    <t>106</t>
  </si>
  <si>
    <t>7211736041</t>
  </si>
  <si>
    <t>Potrubí  z PVC  DN 75 x 2,0 hrdlové</t>
  </si>
  <si>
    <t>932052598</t>
  </si>
  <si>
    <t>107</t>
  </si>
  <si>
    <t>721173723</t>
  </si>
  <si>
    <t>Potrubí kanalizační z PE připojovací DN 50 x 1,8 mat.HT</t>
  </si>
  <si>
    <t>-1985172891</t>
  </si>
  <si>
    <t>108</t>
  </si>
  <si>
    <t>721194105</t>
  </si>
  <si>
    <t>Vyvedení a upevnění odpadních výpustek DN 50 x 1,8</t>
  </si>
  <si>
    <t>-1224149435</t>
  </si>
  <si>
    <t>109</t>
  </si>
  <si>
    <t>721194107</t>
  </si>
  <si>
    <t>Vyvedení a upevnění odpadních výpustek DN 75 x 2,0</t>
  </si>
  <si>
    <t>442854473</t>
  </si>
  <si>
    <t>110</t>
  </si>
  <si>
    <t>721194109</t>
  </si>
  <si>
    <t>Vyvedení a upevnění odpadních výpustek DN 110 x 2,3</t>
  </si>
  <si>
    <t>-136684005</t>
  </si>
  <si>
    <t>111</t>
  </si>
  <si>
    <t>7212116111</t>
  </si>
  <si>
    <t>Vtok prádelní se svislým odtokem z litina D 100</t>
  </si>
  <si>
    <t>296904790</t>
  </si>
  <si>
    <t>112</t>
  </si>
  <si>
    <t>72129011</t>
  </si>
  <si>
    <t>Zkouška těsnosti potrubí kanalizace kouřem do DN 300 spl.</t>
  </si>
  <si>
    <t>1190142415</t>
  </si>
  <si>
    <t>113</t>
  </si>
  <si>
    <t>721290113</t>
  </si>
  <si>
    <t>Zkouška těsnosti potrubí kanalizace do DN 300 spl.</t>
  </si>
  <si>
    <t>-456819641</t>
  </si>
  <si>
    <t>114</t>
  </si>
  <si>
    <t>72129011341</t>
  </si>
  <si>
    <t>Zkouška těsnosti potrubí kanalizace vodou do DN 300 spl.</t>
  </si>
  <si>
    <t>-1450728664</t>
  </si>
  <si>
    <t>115</t>
  </si>
  <si>
    <t>721-pc 1</t>
  </si>
  <si>
    <t>Vsazení odbočky do potrubí PVC D 110</t>
  </si>
  <si>
    <t>1834623028</t>
  </si>
  <si>
    <t>116</t>
  </si>
  <si>
    <t>998721201</t>
  </si>
  <si>
    <t>Přesun hmot procentní pro vnitřní kanalizace v objektech v do 6 m</t>
  </si>
  <si>
    <t>1796321233</t>
  </si>
  <si>
    <t>722</t>
  </si>
  <si>
    <t>Zdravotechnika - vnitřní vodovod</t>
  </si>
  <si>
    <t>117</t>
  </si>
  <si>
    <t>722170804</t>
  </si>
  <si>
    <t>Demontáž rozvodů vody z plastů do D 32</t>
  </si>
  <si>
    <t>-1584401812</t>
  </si>
  <si>
    <t>118</t>
  </si>
  <si>
    <t>722190401</t>
  </si>
  <si>
    <t>Vyvedení a upevnění výpustku  DN 15</t>
  </si>
  <si>
    <t>1970225872</t>
  </si>
  <si>
    <t>119</t>
  </si>
  <si>
    <t>722190901</t>
  </si>
  <si>
    <t>Uzavření nebo otevření vodovodního potrubí při opravách</t>
  </si>
  <si>
    <t>1938014039</t>
  </si>
  <si>
    <t>120</t>
  </si>
  <si>
    <t>722290226</t>
  </si>
  <si>
    <t>Zkouška těsnosti vodovodního potrubí závitového do DN 50</t>
  </si>
  <si>
    <t>1268319657</t>
  </si>
  <si>
    <t>121</t>
  </si>
  <si>
    <t>722290234</t>
  </si>
  <si>
    <t xml:space="preserve">Proplach a dezinfekce </t>
  </si>
  <si>
    <t>1297842020</t>
  </si>
  <si>
    <t>122</t>
  </si>
  <si>
    <t>722-pol.1</t>
  </si>
  <si>
    <t>Potrubí z PP-R 80 PN 20,DN 16</t>
  </si>
  <si>
    <t>1728322199</t>
  </si>
  <si>
    <t>123</t>
  </si>
  <si>
    <t>722-pol.2</t>
  </si>
  <si>
    <t>Potrubí z PP-R 80 PN 20,DN 20</t>
  </si>
  <si>
    <t>-1778426144</t>
  </si>
  <si>
    <t>124</t>
  </si>
  <si>
    <t>722-pol.3</t>
  </si>
  <si>
    <t>Potrubí z PP-R 80 PN 20,DN 25</t>
  </si>
  <si>
    <t>-611908320</t>
  </si>
  <si>
    <t>125</t>
  </si>
  <si>
    <t>722-pol.4</t>
  </si>
  <si>
    <t>Montáž izolačních skruží na potrubí přímé do DN 25</t>
  </si>
  <si>
    <t>-1193891703</t>
  </si>
  <si>
    <t>126</t>
  </si>
  <si>
    <t>722-pol.5</t>
  </si>
  <si>
    <t>izolace trubicemi Mirelon tl.6,d=22</t>
  </si>
  <si>
    <t>1289548664</t>
  </si>
  <si>
    <t>127</t>
  </si>
  <si>
    <t>722-pol.6</t>
  </si>
  <si>
    <t>izolace trubicemi Mirelon tl.6,d=28</t>
  </si>
  <si>
    <t>-1866305186</t>
  </si>
  <si>
    <t>128</t>
  </si>
  <si>
    <t>722-pol.7</t>
  </si>
  <si>
    <t>izolace trubicemi Mirelon tl.6,d=35</t>
  </si>
  <si>
    <t>1868570573</t>
  </si>
  <si>
    <t>129</t>
  </si>
  <si>
    <t>722-pol.8</t>
  </si>
  <si>
    <t>Vsazení odbočky do potrubí PP do D 32</t>
  </si>
  <si>
    <t>460131986</t>
  </si>
  <si>
    <t>130</t>
  </si>
  <si>
    <t>722-pol.9</t>
  </si>
  <si>
    <t>Ventil přímý Ke 123 c G 1</t>
  </si>
  <si>
    <t>-1816808010</t>
  </si>
  <si>
    <t>131</t>
  </si>
  <si>
    <t>998722201</t>
  </si>
  <si>
    <t>Přesun hmot procentní pro vnitřní vodovod v objektech v do 6 m</t>
  </si>
  <si>
    <t>-2083568255</t>
  </si>
  <si>
    <t>725</t>
  </si>
  <si>
    <t>Zdravotechnika - zařizovací předměty</t>
  </si>
  <si>
    <t>132</t>
  </si>
  <si>
    <t>725110811</t>
  </si>
  <si>
    <t>Demontáž klozetů</t>
  </si>
  <si>
    <t>soubor</t>
  </si>
  <si>
    <t>-1074349309</t>
  </si>
  <si>
    <t>133</t>
  </si>
  <si>
    <t>725210821</t>
  </si>
  <si>
    <t>Demontáž umyvadel bez výtokových armatur</t>
  </si>
  <si>
    <t>2063521266</t>
  </si>
  <si>
    <t>134</t>
  </si>
  <si>
    <t>725330820</t>
  </si>
  <si>
    <t>Demontáž výlevky</t>
  </si>
  <si>
    <t>-2009634347</t>
  </si>
  <si>
    <t>135</t>
  </si>
  <si>
    <t>725820802</t>
  </si>
  <si>
    <t xml:space="preserve">Demontáž baterie </t>
  </si>
  <si>
    <t>1663100353</t>
  </si>
  <si>
    <t>136</t>
  </si>
  <si>
    <t>725-pol.1</t>
  </si>
  <si>
    <t>D+m Klozet imobilní závěsný s hlubokým splachováním se samost.ocel.rámem pro SDK,dl.700mm,š.360mm,v.380mm odpad vodorovný,barva bílá+duroplast.sedátko bez poklopu viz příloha</t>
  </si>
  <si>
    <t>-1280346154</t>
  </si>
  <si>
    <t>137</t>
  </si>
  <si>
    <t>725-pol.2</t>
  </si>
  <si>
    <t>D+m Klozet  závěsný s hlubokým splachováním se samost.ocel.rámem pro SDK,dl.510mm,š.360mm,v.360mm odpad vodorovný,barva bílá+duroplast.sedátko s poklopem viz příloha</t>
  </si>
  <si>
    <t>-1516796773</t>
  </si>
  <si>
    <t>138</t>
  </si>
  <si>
    <t>725-pc 3</t>
  </si>
  <si>
    <t>D+m Umyvadlo zdravotní bílé šířky 550 mm, dl.640mm, závěsné+prostor.úsporný sifon,rozteč ventilů 200mm DN 40</t>
  </si>
  <si>
    <t>-1282353988</t>
  </si>
  <si>
    <t>139</t>
  </si>
  <si>
    <t>725-pc 9</t>
  </si>
  <si>
    <t>D+m Umyvadlo keramické bílé šířky 650 mm,š.450mm závěsné s přepadem,sifon,baterie</t>
  </si>
  <si>
    <t>1492173712</t>
  </si>
  <si>
    <t>140</t>
  </si>
  <si>
    <t>725-pc 4</t>
  </si>
  <si>
    <t>D+m Pisoárový záchodek GOLEM H843070,vni vody,vč.instalační sady a sifonu 1l.provedení 483 pro sítové napájení 24V,s integr.zdrojem viz příloha-3ks</t>
  </si>
  <si>
    <t>-1805694493</t>
  </si>
  <si>
    <t>141</t>
  </si>
  <si>
    <t>725-pc 5</t>
  </si>
  <si>
    <t>D+m závěsná výlevka s plastovou mřížkou,baterií,podom.modul,tlačítko (např. MIRA H851049)</t>
  </si>
  <si>
    <t>-71858682</t>
  </si>
  <si>
    <t>142</t>
  </si>
  <si>
    <t>725-pc 8</t>
  </si>
  <si>
    <t xml:space="preserve">D+m podlahová vpust DN 50/95,mřížka nerez 150 x 150, vodní zápach.uzávěra </t>
  </si>
  <si>
    <t>-1368283359</t>
  </si>
  <si>
    <t>143</t>
  </si>
  <si>
    <t>998725201</t>
  </si>
  <si>
    <t>Přesun hmot procentní pro zařizovací předměty v objektech v do 6 m</t>
  </si>
  <si>
    <t>-1709056430</t>
  </si>
  <si>
    <t>735</t>
  </si>
  <si>
    <t>Ústřední vytápění - otopná tělesa</t>
  </si>
  <si>
    <t>144</t>
  </si>
  <si>
    <t>735111810R</t>
  </si>
  <si>
    <t>DM3-Demontáž otopného tělesa</t>
  </si>
  <si>
    <t>-764474150</t>
  </si>
  <si>
    <t>145</t>
  </si>
  <si>
    <t>735-pc 1</t>
  </si>
  <si>
    <t>Vyzkoušení otopných těles  po opravě tlakem</t>
  </si>
  <si>
    <t>-1231116309</t>
  </si>
  <si>
    <t>146</t>
  </si>
  <si>
    <t>735191905</t>
  </si>
  <si>
    <t>Odvzdušnění otopných těles</t>
  </si>
  <si>
    <t>1411886497</t>
  </si>
  <si>
    <t>147</t>
  </si>
  <si>
    <t>735191910</t>
  </si>
  <si>
    <t>Napuštění vody do otopných těles</t>
  </si>
  <si>
    <t>50830619</t>
  </si>
  <si>
    <t>148</t>
  </si>
  <si>
    <t>735192911</t>
  </si>
  <si>
    <t xml:space="preserve">Zpětná montáž otopných těles </t>
  </si>
  <si>
    <t>-183933237</t>
  </si>
  <si>
    <t>149</t>
  </si>
  <si>
    <t>735494811</t>
  </si>
  <si>
    <t>Vypuštění vody z otopných těles</t>
  </si>
  <si>
    <t>93784402</t>
  </si>
  <si>
    <t>150</t>
  </si>
  <si>
    <t>998735201</t>
  </si>
  <si>
    <t>Přesun hmot procentní pro otopná tělesa v objektech v do 6 m</t>
  </si>
  <si>
    <t>1622789379</t>
  </si>
  <si>
    <t>741</t>
  </si>
  <si>
    <t>Elektroinstalace - silnoproud</t>
  </si>
  <si>
    <t>151</t>
  </si>
  <si>
    <t>741-pol.1</t>
  </si>
  <si>
    <t>Demontáž vypínačů a zásuvek</t>
  </si>
  <si>
    <t>809576211</t>
  </si>
  <si>
    <t>152</t>
  </si>
  <si>
    <t>741-pol.2</t>
  </si>
  <si>
    <t>Demontáž svítidla</t>
  </si>
  <si>
    <t>-1474293454</t>
  </si>
  <si>
    <t>153</t>
  </si>
  <si>
    <t>741-pol.3</t>
  </si>
  <si>
    <t>D+m zásuvka domovní zapuštěná-provedení 2x 2P+PE</t>
  </si>
  <si>
    <t>-2102817696</t>
  </si>
  <si>
    <t>154</t>
  </si>
  <si>
    <t>741-pol.4</t>
  </si>
  <si>
    <t>D+m vypínač č.1 vč.klapky a rámečku</t>
  </si>
  <si>
    <t>-1330802758</t>
  </si>
  <si>
    <t>155</t>
  </si>
  <si>
    <t>741-pol.5</t>
  </si>
  <si>
    <t>D+m světlo zářivkové PRIMA LED 1.4DFT PC 6400/840</t>
  </si>
  <si>
    <t>1977611235</t>
  </si>
  <si>
    <t>156</t>
  </si>
  <si>
    <t>741-pol.6</t>
  </si>
  <si>
    <t xml:space="preserve">D+m světlo  LED přís.kruh 24w 4000    k 1600 LM </t>
  </si>
  <si>
    <t>-1958449162</t>
  </si>
  <si>
    <t>157</t>
  </si>
  <si>
    <t>741-pol.7</t>
  </si>
  <si>
    <t>Ostatní elektro materiál (svorky atd...)</t>
  </si>
  <si>
    <t>1452821024</t>
  </si>
  <si>
    <t>158</t>
  </si>
  <si>
    <t>741-pol.8</t>
  </si>
  <si>
    <t>Vysekání rýh ve zdi cihelné 3 x 3cm</t>
  </si>
  <si>
    <t>-240724803</t>
  </si>
  <si>
    <t>159</t>
  </si>
  <si>
    <t>741-pol.9</t>
  </si>
  <si>
    <t>Vysekání rýh ve zdi cihelné -kabeláž</t>
  </si>
  <si>
    <t>1219572795</t>
  </si>
  <si>
    <t>160</t>
  </si>
  <si>
    <t>741-pol10</t>
  </si>
  <si>
    <t>kabeláž</t>
  </si>
  <si>
    <t>1070814988</t>
  </si>
  <si>
    <t>161</t>
  </si>
  <si>
    <t>741-pol11</t>
  </si>
  <si>
    <t>HUB pro technologii TU minim.přívodní kabel 16mm2,z kterého budou uzemněny rozvaděče a TU</t>
  </si>
  <si>
    <t>-658503568</t>
  </si>
  <si>
    <t>162</t>
  </si>
  <si>
    <t>741-pol12</t>
  </si>
  <si>
    <t>Hlavní přpojení potrubí</t>
  </si>
  <si>
    <t>1837020020</t>
  </si>
  <si>
    <t>163</t>
  </si>
  <si>
    <t>741-pol13</t>
  </si>
  <si>
    <t>Přpojení rozvaděčů</t>
  </si>
  <si>
    <t>1151657275</t>
  </si>
  <si>
    <t>164</t>
  </si>
  <si>
    <t>998741201</t>
  </si>
  <si>
    <t>Přesun hmot procentní pro silnoproud v objektech v do 6 m</t>
  </si>
  <si>
    <t>-228781686</t>
  </si>
  <si>
    <t>742</t>
  </si>
  <si>
    <t>Elektroinstalace - slaboproud</t>
  </si>
  <si>
    <t>165</t>
  </si>
  <si>
    <t>742-pol.1</t>
  </si>
  <si>
    <t>Demontáž a zpětná montáž slaboproudých zařízení-UNIS COMPUTERS</t>
  </si>
  <si>
    <t>666704488</t>
  </si>
  <si>
    <t>166</t>
  </si>
  <si>
    <t>742-pol.2</t>
  </si>
  <si>
    <t>Demontáž a zpětná montáž slaboproudých zařízení-Alcaserv Czech,a.s.</t>
  </si>
  <si>
    <t>1414603597</t>
  </si>
  <si>
    <t>167</t>
  </si>
  <si>
    <t>742-pol.3</t>
  </si>
  <si>
    <t>Stavba dodá a připraví podložení jednotek z betonové dlažby-DM2</t>
  </si>
  <si>
    <t>-1428630253</t>
  </si>
  <si>
    <t>168</t>
  </si>
  <si>
    <t>998742201</t>
  </si>
  <si>
    <t>Přesun hmot procentní pro slaboproud v objektech v do 6 m</t>
  </si>
  <si>
    <t>-1217772893</t>
  </si>
  <si>
    <t>751</t>
  </si>
  <si>
    <t>Vzduchotechnika</t>
  </si>
  <si>
    <t>169</t>
  </si>
  <si>
    <t>751-pc 3</t>
  </si>
  <si>
    <t>Ventilátor TD-T 500/150-160,36w,230v,0,25a+zp.klapka,ventilátor je s časovým doběhem 1až30min,zp.klapka,do stáv.prostupu,připojit na stávající VZT potrubí,vč.připoj.na el.rozvody do 5m,autom.zapnutí spolu se spínačem světla</t>
  </si>
  <si>
    <t>kpl</t>
  </si>
  <si>
    <t>-872694198</t>
  </si>
  <si>
    <t>170</t>
  </si>
  <si>
    <t>998751201</t>
  </si>
  <si>
    <t>Přesun hmot procentní pro vzduchotechniku v objektech v do 12 m</t>
  </si>
  <si>
    <t>-426857133</t>
  </si>
  <si>
    <t>762</t>
  </si>
  <si>
    <t>Konstrukce tesařské</t>
  </si>
  <si>
    <t>171</t>
  </si>
  <si>
    <t>762083121</t>
  </si>
  <si>
    <t>Impregnace řeziva proti dřevokaznému hmyzu, houbám a plísním máčením třída ohrožení 1 a 2</t>
  </si>
  <si>
    <t>726103714</t>
  </si>
  <si>
    <t>172</t>
  </si>
  <si>
    <t>762341210</t>
  </si>
  <si>
    <t>Montáž bednění střech rovných a šikmých sklonu do 60° z hrubých prken na sraz</t>
  </si>
  <si>
    <t>1426232744</t>
  </si>
  <si>
    <t>3,61*5,73</t>
  </si>
  <si>
    <t>173</t>
  </si>
  <si>
    <t>60515111</t>
  </si>
  <si>
    <t>řezivo jehličnaté prkno 20-30mm</t>
  </si>
  <si>
    <t>1626042005</t>
  </si>
  <si>
    <t>20,685*0,024*1,1</t>
  </si>
  <si>
    <t>174</t>
  </si>
  <si>
    <t>762341811</t>
  </si>
  <si>
    <t>BP14-Demontáž bednění střech z prken</t>
  </si>
  <si>
    <t>2135284833</t>
  </si>
  <si>
    <t>175</t>
  </si>
  <si>
    <t>762395000</t>
  </si>
  <si>
    <t>Spojovací prostředky krovů, bednění, laťování, nadstřešních konstrukcí</t>
  </si>
  <si>
    <t>703507943</t>
  </si>
  <si>
    <t>176</t>
  </si>
  <si>
    <t>762-PC 1</t>
  </si>
  <si>
    <t>Demontáž kce-montované podlahy (dřevotřískové čtverce s PVC na pozink.roštu),po částech se demontuje a po opravě podkl.mazaniny se zpět osadí instalační podlaha-montovat postupně</t>
  </si>
  <si>
    <t>-1140740568</t>
  </si>
  <si>
    <t>17,6</t>
  </si>
  <si>
    <t>177</t>
  </si>
  <si>
    <t>998762201</t>
  </si>
  <si>
    <t>Přesun hmot procentní pro kce tesařské v objektech v do 6 m</t>
  </si>
  <si>
    <t>435730204</t>
  </si>
  <si>
    <t>763</t>
  </si>
  <si>
    <t>Konstrukce suché výstavby</t>
  </si>
  <si>
    <t>178</t>
  </si>
  <si>
    <t>763111811</t>
  </si>
  <si>
    <t>BP1-Demontáž SDK příčky s jednoduchou ocelovou nosnou konstrukcí opláštění jednoduché tl.90mm</t>
  </si>
  <si>
    <t>1739394582</t>
  </si>
  <si>
    <t>(1,6+1,86)*2,2-0,6*2,0*2</t>
  </si>
  <si>
    <t>179</t>
  </si>
  <si>
    <t>763121467</t>
  </si>
  <si>
    <t>SDK instalační předstěna  tl 200 mm profil CW+UW  desky 2xDFH2 12,5</t>
  </si>
  <si>
    <t>1769658015</t>
  </si>
  <si>
    <t>"105,4,106"1,5*0,92*4</t>
  </si>
  <si>
    <t>180</t>
  </si>
  <si>
    <t>763121811</t>
  </si>
  <si>
    <t>BP2-Demontáž SDK instalační předstěny tl.220mm</t>
  </si>
  <si>
    <t>1957291604</t>
  </si>
  <si>
    <t>1,25*0,9*2</t>
  </si>
  <si>
    <t>181</t>
  </si>
  <si>
    <t>7631218111</t>
  </si>
  <si>
    <t>BP2-Demontáž SDK instalační předstěny tl.100mm</t>
  </si>
  <si>
    <t>1855289505</t>
  </si>
  <si>
    <t>2,6*0,68</t>
  </si>
  <si>
    <t>182</t>
  </si>
  <si>
    <t>763-pc 1</t>
  </si>
  <si>
    <t>SDK opláštění dešt.svodu z desky 2xDFH2 12,5 +kovové profily 75mm+min.vata 40mm</t>
  </si>
  <si>
    <t>-409306949</t>
  </si>
  <si>
    <t>(0,34+0,32)*2,6</t>
  </si>
  <si>
    <t>183</t>
  </si>
  <si>
    <t>998763200</t>
  </si>
  <si>
    <t>Přesun hmot procentní pro dřevostavby v objektech v do 6 m</t>
  </si>
  <si>
    <t>1581668733</t>
  </si>
  <si>
    <t>764</t>
  </si>
  <si>
    <t>Konstrukce klempířské</t>
  </si>
  <si>
    <t>184</t>
  </si>
  <si>
    <t>764001821</t>
  </si>
  <si>
    <t>BP14-Demontáž krytiny ze svitků nebo tabulí do suti</t>
  </si>
  <si>
    <t>1337312620</t>
  </si>
  <si>
    <t>3,61*5,55</t>
  </si>
  <si>
    <t>185</t>
  </si>
  <si>
    <t>764002811</t>
  </si>
  <si>
    <t>BP15-Demontáž okapového plechu do suti v krytině povlakové</t>
  </si>
  <si>
    <t>1968854448</t>
  </si>
  <si>
    <t>186</t>
  </si>
  <si>
    <t>764002841</t>
  </si>
  <si>
    <t>BP15-Demontáž oplechování horních ploch zdí a nadezdívek do suti</t>
  </si>
  <si>
    <t>938965726</t>
  </si>
  <si>
    <t>187</t>
  </si>
  <si>
    <t>764002851</t>
  </si>
  <si>
    <t>BP15-Demontáž oplechování parapetů do suti</t>
  </si>
  <si>
    <t>1865818501</t>
  </si>
  <si>
    <t>1,54+0,94*2</t>
  </si>
  <si>
    <t>188</t>
  </si>
  <si>
    <t>764002871</t>
  </si>
  <si>
    <t>BP15-Demontáž lemování zdí do suti</t>
  </si>
  <si>
    <t>-1054006184</t>
  </si>
  <si>
    <t>3,61*2</t>
  </si>
  <si>
    <t>189</t>
  </si>
  <si>
    <t>764004801</t>
  </si>
  <si>
    <t>BP15-Demontáž podokapního žlabu do suti</t>
  </si>
  <si>
    <t>1070708457</t>
  </si>
  <si>
    <t>190</t>
  </si>
  <si>
    <t>764004861</t>
  </si>
  <si>
    <t>BP15-Demontáž svodu do suti</t>
  </si>
  <si>
    <t>259145748</t>
  </si>
  <si>
    <t>191</t>
  </si>
  <si>
    <t>764111431R</t>
  </si>
  <si>
    <t>1/k-X1-Krytina střechy-plechová falcová  z tabulí z Pz plechu s lakov.barevnou povrch.úpravou v barvě hnědésklonu do 30°</t>
  </si>
  <si>
    <t>-1746816681</t>
  </si>
  <si>
    <t>22*1,15 'Přepočtené koeficientem množství</t>
  </si>
  <si>
    <t>192</t>
  </si>
  <si>
    <t>764212433</t>
  </si>
  <si>
    <t>2/kc-Oplechování rovné okapové hrany z Pz plechu rš 230 mm</t>
  </si>
  <si>
    <t>-1100743314</t>
  </si>
  <si>
    <t>193</t>
  </si>
  <si>
    <t>7642124331</t>
  </si>
  <si>
    <t>2/kb-Okapnice  z Pz plechu rš 250 mm</t>
  </si>
  <si>
    <t>1936400537</t>
  </si>
  <si>
    <t>194</t>
  </si>
  <si>
    <t>764214405</t>
  </si>
  <si>
    <t>4/k-Oplechování horních ploch a nadezdívek (atik) bez rohů z Pz plechu mechanicky kotvené rš 400 mm</t>
  </si>
  <si>
    <t>429715990</t>
  </si>
  <si>
    <t>195</t>
  </si>
  <si>
    <t>764216403</t>
  </si>
  <si>
    <t>9/k-Oplechování parapetů rovných mechanicky kotvené z Pz plechu rš 220 mm</t>
  </si>
  <si>
    <t>310661677</t>
  </si>
  <si>
    <t>196</t>
  </si>
  <si>
    <t>764216404</t>
  </si>
  <si>
    <t>5/k-atypické oplechování parapetů rovných mechanicky kotvené z Pz plechu rš 330 mm</t>
  </si>
  <si>
    <t>734393176</t>
  </si>
  <si>
    <t>197</t>
  </si>
  <si>
    <t>764311406</t>
  </si>
  <si>
    <t>6/k-atypické lemování -přechod z falc.krytiny na boční atiku z Pz plechu rš 230-450 mm</t>
  </si>
  <si>
    <t>1662750641</t>
  </si>
  <si>
    <t>198</t>
  </si>
  <si>
    <t>764315423</t>
  </si>
  <si>
    <t>8/k-Lemování prostupu stáv.dešt.svodu pro krytinu plechovou průměru do 150 mm</t>
  </si>
  <si>
    <t>1091854886</t>
  </si>
  <si>
    <t>199</t>
  </si>
  <si>
    <t>764511403</t>
  </si>
  <si>
    <t>2/k-Žlab podokapní půlkruhový z Pz plechu rš 250 mm+žlabové háky+2 čela</t>
  </si>
  <si>
    <t>158192985</t>
  </si>
  <si>
    <t>200</t>
  </si>
  <si>
    <t>764511642</t>
  </si>
  <si>
    <t>3/k-Kotlík oválný</t>
  </si>
  <si>
    <t>-1403234888</t>
  </si>
  <si>
    <t>201</t>
  </si>
  <si>
    <t>764518421</t>
  </si>
  <si>
    <t>3/k-Svody kruhové včetně objímek, kolen, odskoků z Pz plechu průměru 80 mm+zděře a spoj.materiál</t>
  </si>
  <si>
    <t>-890904771</t>
  </si>
  <si>
    <t>202</t>
  </si>
  <si>
    <t>764-pc 1</t>
  </si>
  <si>
    <t>7/k-atypická dilatační lišta na stěnu r.š.120mm včetně kotvícího a spoj.materiálu</t>
  </si>
  <si>
    <t>1289665305</t>
  </si>
  <si>
    <t>203</t>
  </si>
  <si>
    <t>998764201</t>
  </si>
  <si>
    <t>Přesun hmot procentní pro konstrukce klempířské v objektech v do 6 m</t>
  </si>
  <si>
    <t>705976190</t>
  </si>
  <si>
    <t>766</t>
  </si>
  <si>
    <t>Konstrukce truhlářské</t>
  </si>
  <si>
    <t>204</t>
  </si>
  <si>
    <t>766-pc 1</t>
  </si>
  <si>
    <t>D+m dřevěné eurookno dvoukřídlové zaskl.izol.dvojsklem,barva tmavě hnědá+ vnitřní parapet 940/1180 mm</t>
  </si>
  <si>
    <t>574534632</t>
  </si>
  <si>
    <t>205</t>
  </si>
  <si>
    <t>766-pc 2</t>
  </si>
  <si>
    <t>2/T-D+m dřevěné dveřní křídlo plné,otev. do stáv.ocelové zárubně 800/1970mm+kování,klika-klika-bez zámku a prahu</t>
  </si>
  <si>
    <t>1820917558</t>
  </si>
  <si>
    <t>206</t>
  </si>
  <si>
    <t>766-pc 3</t>
  </si>
  <si>
    <t>3/T-D+m atyp dřevěné dveřní křídlo plné,otev.+dř.obložková záruben 700/1700mm+kování,klika-klika+ zámek a bez prahu</t>
  </si>
  <si>
    <t>1825066971</t>
  </si>
  <si>
    <t>207</t>
  </si>
  <si>
    <t>766-pc 4</t>
  </si>
  <si>
    <t>4/T-D+m mont.sanitární příčka včetně dveřních křídel z LTD tl.32mm a hliník.silnostěn.profilů na nožkách+kování-klika-klika,wc zámek s bezp.otevřením</t>
  </si>
  <si>
    <t>295493882</t>
  </si>
  <si>
    <t>208</t>
  </si>
  <si>
    <t>766-pc 5</t>
  </si>
  <si>
    <t>5/T-D+m pisoárová zástěna z mont.systému z LTD tl.32mm a hliník.silnost.profilů 450/1250mm</t>
  </si>
  <si>
    <t>-359822975</t>
  </si>
  <si>
    <t>209</t>
  </si>
  <si>
    <t>998766201</t>
  </si>
  <si>
    <t>Přesun hmot procentní pro konstrukce truhlářské v objektech v do 6 m</t>
  </si>
  <si>
    <t>-1198265690</t>
  </si>
  <si>
    <t>767</t>
  </si>
  <si>
    <t>Konstrukce zámečnické</t>
  </si>
  <si>
    <t>210</t>
  </si>
  <si>
    <t>767-pc 1</t>
  </si>
  <si>
    <t>1/Z-d+m pevné toaletní madlo z nerez.oceli+kotevní materiál</t>
  </si>
  <si>
    <t>-160464190</t>
  </si>
  <si>
    <t>211</t>
  </si>
  <si>
    <t>767-pc 2</t>
  </si>
  <si>
    <t>1/Z-d+m sklopné toaletní madlo z nerez.oceli+kotevní materiál</t>
  </si>
  <si>
    <t>-481362427</t>
  </si>
  <si>
    <t>212</t>
  </si>
  <si>
    <t>767-pc 3</t>
  </si>
  <si>
    <t>2/Z-d+m pevné svislé toaletní madlo z nerez.oceli+kotevní materiál</t>
  </si>
  <si>
    <t>1788994839</t>
  </si>
  <si>
    <t>213</t>
  </si>
  <si>
    <t>767-pc 4</t>
  </si>
  <si>
    <t>3/Z-d+m pevné vodorovné dveřní madlo z nerez.oceli+kotevní materiál</t>
  </si>
  <si>
    <t>851040366</t>
  </si>
  <si>
    <t>214</t>
  </si>
  <si>
    <t>767-pc 5</t>
  </si>
  <si>
    <t>4/Z-d+m podlahová ukonč.hliníková lišta elexov</t>
  </si>
  <si>
    <t>-259338683</t>
  </si>
  <si>
    <t>215</t>
  </si>
  <si>
    <t>767-pc 6</t>
  </si>
  <si>
    <t>5/Z-d+m VZT větrací mřížka 150 x 150 oboustranná z elox.hliníku</t>
  </si>
  <si>
    <t>806522620</t>
  </si>
  <si>
    <t>216</t>
  </si>
  <si>
    <t>SNLPol. 1</t>
  </si>
  <si>
    <t>1/O-D+m Tryskový osoušeč rukou s odkapovou nádobkou</t>
  </si>
  <si>
    <t>1316188169</t>
  </si>
  <si>
    <t>217</t>
  </si>
  <si>
    <t>SNLPol. 2</t>
  </si>
  <si>
    <t xml:space="preserve">2/O-D+m zrcadlo nástěnné s brouš.hranou 400/600mm </t>
  </si>
  <si>
    <t>1333395138</t>
  </si>
  <si>
    <t>218</t>
  </si>
  <si>
    <t>SNLPol. 2a</t>
  </si>
  <si>
    <t xml:space="preserve">2/O-D+m zrcadlo nástěnné s brouš.hranou 500/900mm </t>
  </si>
  <si>
    <t>1574723492</t>
  </si>
  <si>
    <t>219</t>
  </si>
  <si>
    <t>554pol. 3</t>
  </si>
  <si>
    <t>3/O-koš odpadkový nášlapný -nerezový</t>
  </si>
  <si>
    <t>-1635157344</t>
  </si>
  <si>
    <t>220</t>
  </si>
  <si>
    <t>554pol. 4</t>
  </si>
  <si>
    <t>4/O-D+m signálový systém-kompl.sada včasného přivolání pomoci pro inval.osoby s prosvětl.tlačítkem se svět.a zvukovým signálem</t>
  </si>
  <si>
    <t>612224296</t>
  </si>
  <si>
    <t>221</t>
  </si>
  <si>
    <t>554pol. 5</t>
  </si>
  <si>
    <t>5/O-WC štětka nástěnná,chromovaná,kulatá</t>
  </si>
  <si>
    <t>-1103646370</t>
  </si>
  <si>
    <t>222</t>
  </si>
  <si>
    <t>SNLPol. 6</t>
  </si>
  <si>
    <t>6/o-D+m dávkovač tekutého mýdla nástěnný bezdotykový na barerie ,obsah 250ml</t>
  </si>
  <si>
    <t>1031218562</t>
  </si>
  <si>
    <t>223</t>
  </si>
  <si>
    <t>SNLPol. 7</t>
  </si>
  <si>
    <t>7/o-D+m držák toal.papíru chromový</t>
  </si>
  <si>
    <t>1755411028</t>
  </si>
  <si>
    <t>224</t>
  </si>
  <si>
    <t>SNLPol. 8</t>
  </si>
  <si>
    <t>8/o-D+m štítek s grafickým znake-invalidé.muži,s hmatným orient.znakem</t>
  </si>
  <si>
    <t>78428367</t>
  </si>
  <si>
    <t>225</t>
  </si>
  <si>
    <t>SNLPol. 9</t>
  </si>
  <si>
    <t>9/o-D+m Nopová folie tl.20mm v 500mm dl.4,1m-ochrana zdiva v místě okopu zpevněné plochy</t>
  </si>
  <si>
    <t>1883890564</t>
  </si>
  <si>
    <t>226</t>
  </si>
  <si>
    <t>998767201</t>
  </si>
  <si>
    <t>Přesun hmot procentní pro zámečnické konstrukce v objektech v do 6 m</t>
  </si>
  <si>
    <t>219180368</t>
  </si>
  <si>
    <t>771</t>
  </si>
  <si>
    <t>Podlahy z dlaždic</t>
  </si>
  <si>
    <t>227</t>
  </si>
  <si>
    <t>771111011</t>
  </si>
  <si>
    <t>Vysátí podkladu před pokládkou dlažby</t>
  </si>
  <si>
    <t>-1408484858</t>
  </si>
  <si>
    <t>17,6+5,3+7,8+1,3+1,3+10,6+3,5</t>
  </si>
  <si>
    <t>228</t>
  </si>
  <si>
    <t>771121011</t>
  </si>
  <si>
    <t>Nátěr penetrační na podlahu</t>
  </si>
  <si>
    <t>1189280268</t>
  </si>
  <si>
    <t>47,400-17,6</t>
  </si>
  <si>
    <t>229</t>
  </si>
  <si>
    <t>771151011</t>
  </si>
  <si>
    <t>Samonivelační stěrka podlah pevnosti 20 MPa tl 3 mm</t>
  </si>
  <si>
    <t>2133305993</t>
  </si>
  <si>
    <t>230</t>
  </si>
  <si>
    <t>59761432R</t>
  </si>
  <si>
    <t>dlažba keramická 200 x 400 nebo 400 x 400 mm, protiskl.R10</t>
  </si>
  <si>
    <t>-127450364</t>
  </si>
  <si>
    <t>29,8*1,1 'Přepočtené koeficientem množství</t>
  </si>
  <si>
    <t>231</t>
  </si>
  <si>
    <t>771574260</t>
  </si>
  <si>
    <t>Montáž podlah keramických pro mechanické zatížení protiskluzných lepených flexibilním lepidlem do 9 ks/m2</t>
  </si>
  <si>
    <t>2014623237</t>
  </si>
  <si>
    <t>232</t>
  </si>
  <si>
    <t>771577111</t>
  </si>
  <si>
    <t>Příplatek k montáži podlah keramických lepených flexibilním lepidlem za plochu do 5 m2</t>
  </si>
  <si>
    <t>-1143859044</t>
  </si>
  <si>
    <t>1,3+1,3+3,5</t>
  </si>
  <si>
    <t>233</t>
  </si>
  <si>
    <t>771577114</t>
  </si>
  <si>
    <t>Příplatek k montáži podlah keramických lepených flexibilním lepidlem za spárování tmelem dvousložkovým</t>
  </si>
  <si>
    <t>-544740406</t>
  </si>
  <si>
    <t>234</t>
  </si>
  <si>
    <t>771591112</t>
  </si>
  <si>
    <t>Izolace pod dlažbu nátěrem nebo stěrkou ve dvou vrstvách</t>
  </si>
  <si>
    <t>-1232297693</t>
  </si>
  <si>
    <t>"103"8</t>
  </si>
  <si>
    <t>235</t>
  </si>
  <si>
    <t>998771201</t>
  </si>
  <si>
    <t>Přesun hmot procentní pro podlahy z dlaždic v objektech v do 6 m</t>
  </si>
  <si>
    <t>1123675966</t>
  </si>
  <si>
    <t>781</t>
  </si>
  <si>
    <t>Dokončovací práce - obklady</t>
  </si>
  <si>
    <t>236</t>
  </si>
  <si>
    <t>781121011</t>
  </si>
  <si>
    <t>Nátěr penetrační na stěnu</t>
  </si>
  <si>
    <t>1103151505</t>
  </si>
  <si>
    <t>"102"(2,68+1,63+0,9)*2*1,8-0,9*1,8-0,8*1,8</t>
  </si>
  <si>
    <t>"103-5"(2,39+0,03+1,46+0,2+3,15+0,3)*2*1,8</t>
  </si>
  <si>
    <t>-0,8*1,8</t>
  </si>
  <si>
    <t>"106"(3,25+0,2+2,75+0,9+0,3)*2*1,8-0,75*1,8-0,9*1,8</t>
  </si>
  <si>
    <t>"107"(1,87+1,86)*2*1,8-0,75*1,8</t>
  </si>
  <si>
    <t>237</t>
  </si>
  <si>
    <t>781474111</t>
  </si>
  <si>
    <t>Montáž obkladů vnitřních keramických hladkých do 9 ks/m2 lepených flexibilním lepidlem včetně lišt</t>
  </si>
  <si>
    <t>352213723</t>
  </si>
  <si>
    <t>238</t>
  </si>
  <si>
    <t>78159111R1</t>
  </si>
  <si>
    <t>S1-izolace pod dlažbu nátěrem nebo stěrkou ve dvou vrstvách-minerální sulfátostálá prodyšná stěrka (např.Imper Cem SV)</t>
  </si>
  <si>
    <t>1546012531</t>
  </si>
  <si>
    <t>(3,15+0,6)*1,0</t>
  </si>
  <si>
    <t>239</t>
  </si>
  <si>
    <t>78159111R2</t>
  </si>
  <si>
    <t>S5-Izolace pod dlažbu nátěrem nebo stěrkou ve dvou vrstvách</t>
  </si>
  <si>
    <t>173757157</t>
  </si>
  <si>
    <t>"102"(0,6*2+1,63)*1,8+(1,63+2,08*2+0,9*2)*0,15</t>
  </si>
  <si>
    <t>"103-5"(3,15+0,3+1,46+0,23)*2*0,15</t>
  </si>
  <si>
    <t>"106"(0,9+0,6)*1,5+(1,5+0,6)*1,8+(3,45+2,75+0,9)*2*0,15-(0,9+0,6*2+1,5)*0,15</t>
  </si>
  <si>
    <t>"107"(1,87+1,86)*2*0,15</t>
  </si>
  <si>
    <t>240</t>
  </si>
  <si>
    <t>78115103R3</t>
  </si>
  <si>
    <t>Celoplošné vyrovnání podkladu minerální stěrkou tl 1-5 mm</t>
  </si>
  <si>
    <t>1806136351</t>
  </si>
  <si>
    <t>77,112-3,75</t>
  </si>
  <si>
    <t>241</t>
  </si>
  <si>
    <t>59761040</t>
  </si>
  <si>
    <t>obklad keramický hladký 200 x 400 nebo 400 x 400mm</t>
  </si>
  <si>
    <t>-972487021</t>
  </si>
  <si>
    <t>77,112*1,1 'Přepočtené koeficientem množství</t>
  </si>
  <si>
    <t>242</t>
  </si>
  <si>
    <t>781477111</t>
  </si>
  <si>
    <t>Příplatek k montáži obkladů vnitřních keramických hladkých za plochu do 10 m2</t>
  </si>
  <si>
    <t>-280238911</t>
  </si>
  <si>
    <t>243</t>
  </si>
  <si>
    <t>781477114</t>
  </si>
  <si>
    <t>Příplatek k montáži obkladů vnitřních keramických hladkých za spárování tmelem dvousložkovým</t>
  </si>
  <si>
    <t>-1990057919</t>
  </si>
  <si>
    <t>244</t>
  </si>
  <si>
    <t>998781201</t>
  </si>
  <si>
    <t>Přesun hmot procentní pro obklady keramické v objektech v do 6 m</t>
  </si>
  <si>
    <t>1069347704</t>
  </si>
  <si>
    <t>782</t>
  </si>
  <si>
    <t>Dokončovací práce - obklady z kamene</t>
  </si>
  <si>
    <t>245</t>
  </si>
  <si>
    <t>782131113</t>
  </si>
  <si>
    <t>DM1-po opravě fasády budou desky znovu namontovány tl do 50 mm</t>
  </si>
  <si>
    <t>2102131611</t>
  </si>
  <si>
    <t>16,03*0,15+11,997</t>
  </si>
  <si>
    <t>246</t>
  </si>
  <si>
    <t>782-pc 1</t>
  </si>
  <si>
    <t>DM1-Demontáž fasádních kamenných sokl.zavěšených desek tl.50mm včetně demontáže podkl.roštu</t>
  </si>
  <si>
    <t>-828485708</t>
  </si>
  <si>
    <t>(7,5+5,83)*0,9</t>
  </si>
  <si>
    <t>247</t>
  </si>
  <si>
    <t>782-pc 2</t>
  </si>
  <si>
    <t>DM1-Demontáž  kamenných krycích desek zakonč.sokl tl.50mm,v.130mm</t>
  </si>
  <si>
    <t>755831928</t>
  </si>
  <si>
    <t>7,5+8,53</t>
  </si>
  <si>
    <t>248</t>
  </si>
  <si>
    <t>782-pc 3</t>
  </si>
  <si>
    <t>Oprava prasklých kamenných desek-cca 30%</t>
  </si>
  <si>
    <t>722841628</t>
  </si>
  <si>
    <t>3,0</t>
  </si>
  <si>
    <t>249</t>
  </si>
  <si>
    <t>998782201</t>
  </si>
  <si>
    <t>Přesun hmot procentní pro obklady kamenné v objektech v do 6 m</t>
  </si>
  <si>
    <t>-1835477682</t>
  </si>
  <si>
    <t>783</t>
  </si>
  <si>
    <t>Dokončovací práce - nátěry</t>
  </si>
  <si>
    <t>250</t>
  </si>
  <si>
    <t>783106801</t>
  </si>
  <si>
    <t>Odstranění nátěrů z truhlářských konstrukcí obroušením D,1,1-06</t>
  </si>
  <si>
    <t>652169051</t>
  </si>
  <si>
    <t>1,35*2,55*2+0,5*(2,6*2+1,25)</t>
  </si>
  <si>
    <t>0,9*2,18*4+0,5*(2,18*2+0,8)*2</t>
  </si>
  <si>
    <t>251</t>
  </si>
  <si>
    <t>783114101</t>
  </si>
  <si>
    <t>Základní jednonásobný syntetický nátěr truhlářských konstrukcí</t>
  </si>
  <si>
    <t>-809891303</t>
  </si>
  <si>
    <t>252</t>
  </si>
  <si>
    <t>783117101</t>
  </si>
  <si>
    <t>Krycí jednonásobný syntetický nátěr truhlářských konstrukcí 2x</t>
  </si>
  <si>
    <t>844791602</t>
  </si>
  <si>
    <t>253</t>
  </si>
  <si>
    <t>783122131</t>
  </si>
  <si>
    <t>Plošné (plné) tmelení truhlářských konstrukcí včetně přebroušení disperzním tmelem</t>
  </si>
  <si>
    <t>263014206</t>
  </si>
  <si>
    <t>254</t>
  </si>
  <si>
    <t>783306801</t>
  </si>
  <si>
    <t>Odstranění nátěru ze zámečnických konstrukcí obroušením D.1.1-06</t>
  </si>
  <si>
    <t>786807126</t>
  </si>
  <si>
    <t>4,8*0,25+0,95*1,18*4+0,3*0,3*4</t>
  </si>
  <si>
    <t>255</t>
  </si>
  <si>
    <t>783314101</t>
  </si>
  <si>
    <t>Základní jednonásobný syntetický nátěr zámečnických konstrukcí</t>
  </si>
  <si>
    <t>-480887017</t>
  </si>
  <si>
    <t>256</t>
  </si>
  <si>
    <t>783315101</t>
  </si>
  <si>
    <t>Mezinátěr jednonásobný syntetický standardní zámečnických konstrukcí</t>
  </si>
  <si>
    <t>-509758827</t>
  </si>
  <si>
    <t>257</t>
  </si>
  <si>
    <t>783317101</t>
  </si>
  <si>
    <t>Krycí jednonásobný syntetický standardní nátěr zámečnických konstrukcí 2x</t>
  </si>
  <si>
    <t>499330646</t>
  </si>
  <si>
    <t>258</t>
  </si>
  <si>
    <t>783322101</t>
  </si>
  <si>
    <t>Tmelení včetně přebroušení zámečnických konstrukcí disperzním tmelem</t>
  </si>
  <si>
    <t>69797030</t>
  </si>
  <si>
    <t>259</t>
  </si>
  <si>
    <t>783801201</t>
  </si>
  <si>
    <t>Obroušení omítek před provedením nátěru-D,1,1-09</t>
  </si>
  <si>
    <t>884827174</t>
  </si>
  <si>
    <t>28,5+15</t>
  </si>
  <si>
    <t>260</t>
  </si>
  <si>
    <t>783801503</t>
  </si>
  <si>
    <t>BP16-Omytí omítek tlakovou vodou před provedením nátěru</t>
  </si>
  <si>
    <t>-1568005995</t>
  </si>
  <si>
    <t>261</t>
  </si>
  <si>
    <t>783813101</t>
  </si>
  <si>
    <t>Penetrační minerální nátěr</t>
  </si>
  <si>
    <t>543397816</t>
  </si>
  <si>
    <t>262</t>
  </si>
  <si>
    <t>783817121</t>
  </si>
  <si>
    <t>Plnoplošný barevný fasádní dvojnásobný minerální nátěr paropropustný-D,1,1-09</t>
  </si>
  <si>
    <t>-2135020350</t>
  </si>
  <si>
    <t>263</t>
  </si>
  <si>
    <t>783-pc 1</t>
  </si>
  <si>
    <t>odstranění nátěru+nový nátěr radiátorů včetně trub</t>
  </si>
  <si>
    <t>47084036</t>
  </si>
  <si>
    <t>784</t>
  </si>
  <si>
    <t>Dokončovací práce - malby a tapety</t>
  </si>
  <si>
    <t>264</t>
  </si>
  <si>
    <t>784121001</t>
  </si>
  <si>
    <t>Oškrabání malby v mísnostech výšky do 3,80 m</t>
  </si>
  <si>
    <t>-1344943114</t>
  </si>
  <si>
    <t>265</t>
  </si>
  <si>
    <t>784121011</t>
  </si>
  <si>
    <t>Rozmývání podkladu po oškrabání malby v místnostech výšky do 3,80 m</t>
  </si>
  <si>
    <t>1625973388</t>
  </si>
  <si>
    <t>266</t>
  </si>
  <si>
    <t>784221101</t>
  </si>
  <si>
    <t>Dvojnásobné bílé malby minerální dobře otěruvzdorná,prodyšná,bílá v místnostech do 3,80 m</t>
  </si>
  <si>
    <t>201036075</t>
  </si>
  <si>
    <t>(3,24+5,36)*2*2,6</t>
  </si>
  <si>
    <t>"2"(2,68+1,63)*2*2,72</t>
  </si>
  <si>
    <t>"103-5"(3,15+2,39+0,03+1,46+0,2)*2*2,72</t>
  </si>
  <si>
    <t>"106"(3,25+0,2+2,75)*2*2,78</t>
  </si>
  <si>
    <t>"107"(1,87+1,86)*2*2,0</t>
  </si>
  <si>
    <t>HZS</t>
  </si>
  <si>
    <t>Hodinové zúčtovací sazby</t>
  </si>
  <si>
    <t>267</t>
  </si>
  <si>
    <t>HZS22311</t>
  </si>
  <si>
    <t>Hodinová zúčtovací sazba elektrikář</t>
  </si>
  <si>
    <t>512</t>
  </si>
  <si>
    <t>-1465299973</t>
  </si>
  <si>
    <t>"Předběžná obhlídka"3</t>
  </si>
  <si>
    <t>"nezměřitelné montážní práce"5</t>
  </si>
  <si>
    <t>"revize elektroinstalace"5</t>
  </si>
  <si>
    <t>VRN</t>
  </si>
  <si>
    <t>Vedlejší rozpočtové náklady</t>
  </si>
  <si>
    <t>VRN3</t>
  </si>
  <si>
    <t>Zařízení staveniště</t>
  </si>
  <si>
    <t>268</t>
  </si>
  <si>
    <t>031002000</t>
  </si>
  <si>
    <t>Související práce pro zařízení staveniště-vytyčení areálových technických sítí</t>
  </si>
  <si>
    <t>1024</t>
  </si>
  <si>
    <t>1638821642</t>
  </si>
  <si>
    <t>269</t>
  </si>
  <si>
    <t>032002000</t>
  </si>
  <si>
    <t>Provoz ZS-Vybavení staveniště a provoz staveniště,náklady na potřebný úklid v prostorách ZS</t>
  </si>
  <si>
    <t>-1619253914</t>
  </si>
  <si>
    <t>270</t>
  </si>
  <si>
    <t>033002000</t>
  </si>
  <si>
    <t>Nákl.spojené se zařízením staveniště,připojení staveniště na inženýrské sítě: k objektům ZS,vybudování případných měřících míst,příp.příprava území pro objekty ZS,oplocení staveniště</t>
  </si>
  <si>
    <t>1560065821</t>
  </si>
  <si>
    <t>271</t>
  </si>
  <si>
    <t>0330020001</t>
  </si>
  <si>
    <t>Náklady na energie spotř.dodavatelem v rámci provozu ZS</t>
  </si>
  <si>
    <t>-348296078</t>
  </si>
  <si>
    <t>272</t>
  </si>
  <si>
    <t>039002000</t>
  </si>
  <si>
    <t>Odstranění zařízení staveniště:odsranění ZS a jejich odvoz-úprava povrchů po odsrtanění ZS a úklid ploch na kterých bylo ZS provozováno</t>
  </si>
  <si>
    <t>-1379814052</t>
  </si>
  <si>
    <t>VRN4</t>
  </si>
  <si>
    <t>Inženýrská činnost</t>
  </si>
  <si>
    <t>273</t>
  </si>
  <si>
    <t>049002000</t>
  </si>
  <si>
    <t>Kooperace autorizovaného architekta-schvalování vzorků a použ.materiálu,posouzení barevnosti,odsouhl.technolog.postupů,projednání,pomoc při kolaudaci,účast na KD</t>
  </si>
  <si>
    <t>-1957769789</t>
  </si>
  <si>
    <t>VRN6</t>
  </si>
  <si>
    <t>Územní vlivy</t>
  </si>
  <si>
    <t>274</t>
  </si>
  <si>
    <t>065002000</t>
  </si>
  <si>
    <t xml:space="preserve">Mimostaveništní doprava </t>
  </si>
  <si>
    <t>-850880161</t>
  </si>
  <si>
    <t>VRN7</t>
  </si>
  <si>
    <t>Provozní vlivy</t>
  </si>
  <si>
    <t>275</t>
  </si>
  <si>
    <t>073002000</t>
  </si>
  <si>
    <t>Ztížený pohyb vozidel v centrech měst</t>
  </si>
  <si>
    <t>-2070582296</t>
  </si>
  <si>
    <t>VRN9</t>
  </si>
  <si>
    <t>Ostatní náklady</t>
  </si>
  <si>
    <t>276</t>
  </si>
  <si>
    <t>0910</t>
  </si>
  <si>
    <t>Průběžné kropení a čištění komunikace</t>
  </si>
  <si>
    <t>972300597</t>
  </si>
  <si>
    <t>277</t>
  </si>
  <si>
    <t>091002000</t>
  </si>
  <si>
    <t>Zabezpečení a zakrytí stávajících slaboproudých zařízení tel.ústředny-dočasná samostatně stojící SDK příčky(2xUA 75 po 500mm,jednostr. opláštění z desek tl.15mm)vč.dveří do oc.profilu U +nepochůzí strop z profilů krycí plachty-viz výkr.POV-02</t>
  </si>
  <si>
    <t>-1276057238</t>
  </si>
  <si>
    <t>278</t>
  </si>
  <si>
    <t>09100200</t>
  </si>
  <si>
    <t>Zabezpečení a zakrytí stávajících slaboproudých zařízení tel.ústředny-dočasné zakrytí stávající podlahy OSB deskami tl.20mm v plošecelkem 20,3m2-viz výkr.POV-02</t>
  </si>
  <si>
    <t>-213930554</t>
  </si>
  <si>
    <t>279</t>
  </si>
  <si>
    <t>0910020</t>
  </si>
  <si>
    <t>Zabezpečení a zakrytí stávajících slaboproudých zařízení tel.ústředny-dočasné zakrytí stávající podlahy OSB deskami tl.20mm 2 kolem stěny se sanačn.omítkou v š.0,6m na celou dl.5,36m-viz výkr.POV-02</t>
  </si>
  <si>
    <t>-571297023</t>
  </si>
  <si>
    <t>781170965</t>
  </si>
  <si>
    <t>Propojení stávajícího potrubí DN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</si>
</sst>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rgb="FF0000FF"/>
      <name val="Wingdings 2"/>
      <family val="1"/>
      <charset val="2"/>
    </font>
    <font>
      <u/>
      <sz val="11"/>
      <color rgb="FF0000FF"/>
      <name val="Calibri"/>
      <family val="2"/>
      <charset val="238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9"/>
      <name val="Arial CE"/>
      <charset val="238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FF0000"/>
      <name val="Arial CE"/>
      <charset val="1"/>
    </font>
    <font>
      <sz val="8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270">
    <xf numFmtId="0" fontId="0" fillId="0" borderId="0" xfId="0"/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30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0" fontId="34" fillId="3" borderId="18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13" fillId="0" borderId="11" xfId="0" applyFont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23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26" fillId="0" borderId="3" xfId="0" applyFont="1" applyBorder="1" applyAlignment="1" applyProtection="1">
      <alignment vertical="center"/>
      <protection locked="0"/>
    </xf>
    <xf numFmtId="0" fontId="26" fillId="0" borderId="20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7" fillId="0" borderId="3" xfId="0" applyFont="1" applyBorder="1" applyAlignment="1" applyProtection="1">
      <alignment vertical="center"/>
      <protection locked="0"/>
    </xf>
    <xf numFmtId="0" fontId="27" fillId="0" borderId="2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14" fillId="5" borderId="16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28" fillId="0" borderId="12" xfId="0" applyNumberFormat="1" applyFont="1" applyBorder="1" applyAlignment="1" applyProtection="1">
      <protection locked="0"/>
    </xf>
    <xf numFmtId="166" fontId="28" fillId="0" borderId="13" xfId="0" applyNumberFormat="1" applyFont="1" applyBorder="1" applyAlignment="1" applyProtection="1"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30" fillId="0" borderId="3" xfId="0" applyFont="1" applyBorder="1" applyAlignment="1" applyProtection="1">
      <protection locked="0"/>
    </xf>
    <xf numFmtId="0" fontId="30" fillId="0" borderId="0" xfId="0" applyFont="1" applyAlignment="1" applyProtection="1">
      <alignment horizontal="left"/>
      <protection locked="0"/>
    </xf>
    <xf numFmtId="0" fontId="30" fillId="0" borderId="18" xfId="0" applyFont="1" applyBorder="1" applyAlignment="1" applyProtection="1">
      <protection locked="0"/>
    </xf>
    <xf numFmtId="0" fontId="30" fillId="0" borderId="0" xfId="0" applyFont="1" applyBorder="1" applyAlignment="1" applyProtection="1">
      <protection locked="0"/>
    </xf>
    <xf numFmtId="166" fontId="30" fillId="0" borderId="0" xfId="0" applyNumberFormat="1" applyFont="1" applyBorder="1" applyAlignment="1" applyProtection="1">
      <protection locked="0"/>
    </xf>
    <xf numFmtId="166" fontId="30" fillId="0" borderId="14" xfId="0" applyNumberFormat="1" applyFont="1" applyBorder="1" applyAlignment="1" applyProtection="1">
      <protection locked="0"/>
    </xf>
    <xf numFmtId="0" fontId="30" fillId="0" borderId="0" xfId="0" applyFont="1" applyAlignment="1" applyProtection="1">
      <alignment horizont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15" fillId="0" borderId="0" xfId="0" applyNumberFormat="1" applyFont="1" applyBorder="1" applyAlignment="1" applyProtection="1">
      <alignment vertical="center"/>
      <protection locked="0"/>
    </xf>
    <xf numFmtId="166" fontId="15" fillId="0" borderId="14" xfId="0" applyNumberFormat="1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31" fillId="0" borderId="3" xfId="0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31" fillId="0" borderId="18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0" fontId="31" fillId="0" borderId="14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8" xfId="0" applyFont="1" applyBorder="1" applyAlignment="1" applyProtection="1">
      <alignment vertical="center"/>
      <protection locked="0"/>
    </xf>
    <xf numFmtId="0" fontId="36" fillId="0" borderId="0" xfId="0" applyFont="1" applyBorder="1" applyAlignment="1" applyProtection="1">
      <alignment vertical="center"/>
      <protection locked="0"/>
    </xf>
    <xf numFmtId="0" fontId="36" fillId="0" borderId="14" xfId="0" applyFont="1" applyBorder="1" applyAlignment="1" applyProtection="1">
      <alignment vertical="center"/>
      <protection locked="0"/>
    </xf>
    <xf numFmtId="0" fontId="31" fillId="0" borderId="19" xfId="0" applyFont="1" applyBorder="1" applyAlignment="1" applyProtection="1">
      <alignment vertical="center"/>
      <protection locked="0"/>
    </xf>
    <xf numFmtId="0" fontId="31" fillId="0" borderId="20" xfId="0" applyFont="1" applyBorder="1" applyAlignment="1" applyProtection="1">
      <alignment vertical="center"/>
      <protection locked="0"/>
    </xf>
    <xf numFmtId="0" fontId="31" fillId="0" borderId="21" xfId="0" applyFon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165" fontId="6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11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11" fillId="5" borderId="7" xfId="0" applyFont="1" applyFill="1" applyBorder="1" applyAlignment="1" applyProtection="1">
      <alignment horizontal="right" vertical="center"/>
    </xf>
    <xf numFmtId="0" fontId="11" fillId="5" borderId="7" xfId="0" applyFont="1" applyFill="1" applyBorder="1" applyAlignment="1" applyProtection="1">
      <alignment horizontal="center" vertical="center"/>
    </xf>
    <xf numFmtId="4" fontId="11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center" wrapText="1"/>
    </xf>
    <xf numFmtId="0" fontId="14" fillId="5" borderId="0" xfId="0" applyFont="1" applyFill="1" applyAlignment="1" applyProtection="1">
      <alignment horizontal="left" vertical="center"/>
    </xf>
    <xf numFmtId="0" fontId="14" fillId="5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26" fillId="0" borderId="3" xfId="0" applyFont="1" applyBorder="1" applyAlignment="1" applyProtection="1">
      <alignment vertical="center"/>
    </xf>
    <xf numFmtId="0" fontId="26" fillId="0" borderId="20" xfId="0" applyFont="1" applyBorder="1" applyAlignment="1" applyProtection="1">
      <alignment horizontal="left" vertical="center"/>
    </xf>
    <xf numFmtId="0" fontId="26" fillId="0" borderId="20" xfId="0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5" borderId="15" xfId="0" applyFont="1" applyFill="1" applyBorder="1" applyAlignment="1" applyProtection="1">
      <alignment horizontal="center" vertical="center" wrapText="1"/>
    </xf>
    <xf numFmtId="0" fontId="14" fillId="5" borderId="16" xfId="0" applyFont="1" applyFill="1" applyBorder="1" applyAlignment="1" applyProtection="1">
      <alignment horizontal="center" vertical="center" wrapText="1"/>
    </xf>
    <xf numFmtId="0" fontId="14" fillId="5" borderId="17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/>
    <xf numFmtId="0" fontId="30" fillId="0" borderId="0" xfId="0" applyFont="1" applyAlignment="1" applyProtection="1"/>
    <xf numFmtId="0" fontId="30" fillId="0" borderId="3" xfId="0" applyFont="1" applyBorder="1" applyAlignment="1" applyProtection="1"/>
    <xf numFmtId="0" fontId="30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/>
    </xf>
    <xf numFmtId="4" fontId="26" fillId="0" borderId="0" xfId="0" applyNumberFormat="1" applyFont="1" applyAlignment="1" applyProtection="1"/>
    <xf numFmtId="0" fontId="27" fillId="0" borderId="0" xfId="0" applyFont="1" applyAlignment="1" applyProtection="1">
      <alignment horizontal="left"/>
    </xf>
    <xf numFmtId="4" fontId="27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0" borderId="22" xfId="0" applyNumberFormat="1" applyFont="1" applyBorder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1" fillId="0" borderId="3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167" fontId="31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167" fontId="36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0" fontId="37" fillId="0" borderId="22" xfId="0" applyFont="1" applyBorder="1" applyAlignment="1" applyProtection="1">
      <alignment horizontal="center" vertical="center"/>
    </xf>
    <xf numFmtId="0" fontId="0" fillId="0" borderId="0" xfId="0" applyFont="1" applyProtection="1"/>
    <xf numFmtId="0" fontId="5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 wrapText="1"/>
    </xf>
    <xf numFmtId="0" fontId="0" fillId="0" borderId="4" xfId="0" applyBorder="1" applyProtection="1"/>
    <xf numFmtId="0" fontId="9" fillId="0" borderId="5" xfId="0" applyFont="1" applyBorder="1" applyAlignment="1" applyProtection="1">
      <alignment horizontal="left" vertical="center"/>
    </xf>
    <xf numFmtId="4" fontId="9" fillId="0" borderId="5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5" fillId="0" borderId="0" xfId="0" applyNumberFormat="1" applyFont="1" applyBorder="1" applyAlignment="1" applyProtection="1">
      <alignment horizontal="left" vertical="center"/>
    </xf>
    <xf numFmtId="4" fontId="10" fillId="0" borderId="0" xfId="0" applyNumberFormat="1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11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1" fillId="4" borderId="7" xfId="0" applyFont="1" applyFill="1" applyBorder="1" applyAlignment="1" applyProtection="1">
      <alignment horizontal="center" vertical="center"/>
    </xf>
    <xf numFmtId="0" fontId="11" fillId="4" borderId="7" xfId="0" applyFont="1" applyFill="1" applyBorder="1" applyAlignment="1" applyProtection="1">
      <alignment horizontal="left" vertical="center"/>
    </xf>
    <xf numFmtId="4" fontId="11" fillId="4" borderId="8" xfId="0" applyNumberFormat="1" applyFont="1" applyFill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 wrapText="1"/>
    </xf>
    <xf numFmtId="0" fontId="14" fillId="5" borderId="6" xfId="0" applyFont="1" applyFill="1" applyBorder="1" applyAlignment="1" applyProtection="1">
      <alignment horizontal="center" vertical="center"/>
    </xf>
    <xf numFmtId="0" fontId="14" fillId="5" borderId="7" xfId="0" applyFont="1" applyFill="1" applyBorder="1" applyAlignment="1" applyProtection="1">
      <alignment horizontal="center" vertical="center"/>
    </xf>
    <xf numFmtId="0" fontId="14" fillId="5" borderId="7" xfId="0" applyFont="1" applyFill="1" applyBorder="1" applyAlignment="1" applyProtection="1">
      <alignment horizontal="right" vertical="center"/>
    </xf>
    <xf numFmtId="0" fontId="14" fillId="5" borderId="8" xfId="0" applyFont="1" applyFill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0" fontId="19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2" zoomScaleNormal="100" workbookViewId="0">
      <selection activeCell="AK26" sqref="AK26:AO26"/>
    </sheetView>
  </sheetViews>
  <sheetFormatPr defaultColWidth="8.5" defaultRowHeight="11.25"/>
  <cols>
    <col min="1" max="1" width="8.33203125" customWidth="1"/>
    <col min="2" max="2" width="1.6640625" style="138" customWidth="1"/>
    <col min="3" max="3" width="4.1640625" style="138" customWidth="1"/>
    <col min="4" max="33" width="2.6640625" style="138" customWidth="1"/>
    <col min="34" max="34" width="3.33203125" style="138" customWidth="1"/>
    <col min="35" max="35" width="31.6640625" style="138" customWidth="1"/>
    <col min="36" max="37" width="2.5" style="138" customWidth="1"/>
    <col min="38" max="38" width="8.33203125" style="138" customWidth="1"/>
    <col min="39" max="39" width="3.33203125" style="138" customWidth="1"/>
    <col min="40" max="40" width="13.33203125" style="138" customWidth="1"/>
    <col min="41" max="41" width="7.5" style="138" customWidth="1"/>
    <col min="42" max="42" width="4.1640625" style="138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>
      <c r="A1" s="4" t="s">
        <v>0</v>
      </c>
      <c r="AZ1" s="4"/>
      <c r="BA1" s="4" t="s">
        <v>1</v>
      </c>
      <c r="BB1" s="4"/>
      <c r="BT1" s="4" t="s">
        <v>2</v>
      </c>
      <c r="BU1" s="4" t="s">
        <v>2</v>
      </c>
      <c r="BV1" s="4" t="s">
        <v>3</v>
      </c>
    </row>
    <row r="2" spans="1:74" ht="36.950000000000003" customHeight="1">
      <c r="AR2" s="3" t="s">
        <v>4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S2" s="5" t="s">
        <v>5</v>
      </c>
      <c r="BT2" s="5" t="s">
        <v>6</v>
      </c>
    </row>
    <row r="3" spans="1:74" ht="6.95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6"/>
      <c r="AR3" s="7"/>
      <c r="BS3" s="5" t="s">
        <v>5</v>
      </c>
      <c r="BT3" s="5" t="s">
        <v>7</v>
      </c>
    </row>
    <row r="4" spans="1:74" ht="24.95" customHeight="1">
      <c r="B4" s="141"/>
      <c r="D4" s="142" t="s">
        <v>8</v>
      </c>
      <c r="AR4" s="7"/>
      <c r="AS4" s="8" t="s">
        <v>9</v>
      </c>
      <c r="BE4" s="9" t="s">
        <v>10</v>
      </c>
      <c r="BS4" s="5" t="s">
        <v>11</v>
      </c>
    </row>
    <row r="5" spans="1:74" ht="12" customHeight="1">
      <c r="B5" s="141"/>
      <c r="D5" s="231" t="s">
        <v>12</v>
      </c>
      <c r="K5" s="232" t="s">
        <v>13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7"/>
      <c r="BE5" s="2" t="s">
        <v>14</v>
      </c>
      <c r="BS5" s="5" t="s">
        <v>5</v>
      </c>
    </row>
    <row r="6" spans="1:74" ht="36.950000000000003" customHeight="1">
      <c r="B6" s="141"/>
      <c r="D6" s="233" t="s">
        <v>15</v>
      </c>
      <c r="K6" s="234" t="s">
        <v>16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R6" s="7"/>
      <c r="BE6" s="2"/>
      <c r="BS6" s="5" t="s">
        <v>5</v>
      </c>
    </row>
    <row r="7" spans="1:74" ht="12" customHeight="1">
      <c r="B7" s="141"/>
      <c r="D7" s="145" t="s">
        <v>17</v>
      </c>
      <c r="K7" s="147"/>
      <c r="AK7" s="145" t="s">
        <v>18</v>
      </c>
      <c r="AN7" s="147"/>
      <c r="AR7" s="7"/>
      <c r="BE7" s="2"/>
      <c r="BS7" s="5" t="s">
        <v>5</v>
      </c>
    </row>
    <row r="8" spans="1:74" ht="12" customHeight="1">
      <c r="B8" s="141"/>
      <c r="D8" s="145" t="s">
        <v>19</v>
      </c>
      <c r="K8" s="147" t="s">
        <v>20</v>
      </c>
      <c r="AK8" s="145" t="s">
        <v>21</v>
      </c>
      <c r="AN8" s="10" t="s">
        <v>22</v>
      </c>
      <c r="AR8" s="7"/>
      <c r="BE8" s="2"/>
      <c r="BS8" s="5" t="s">
        <v>5</v>
      </c>
    </row>
    <row r="9" spans="1:74" ht="14.45" customHeight="1">
      <c r="B9" s="141"/>
      <c r="AR9" s="7"/>
      <c r="BE9" s="2"/>
      <c r="BS9" s="5" t="s">
        <v>5</v>
      </c>
    </row>
    <row r="10" spans="1:74" ht="12" customHeight="1">
      <c r="B10" s="141"/>
      <c r="D10" s="145" t="s">
        <v>23</v>
      </c>
      <c r="AK10" s="145" t="s">
        <v>24</v>
      </c>
      <c r="AN10" s="147"/>
      <c r="AR10" s="7"/>
      <c r="BE10" s="2"/>
      <c r="BS10" s="5" t="s">
        <v>5</v>
      </c>
    </row>
    <row r="11" spans="1:74" ht="18.600000000000001" customHeight="1">
      <c r="B11" s="141"/>
      <c r="E11" s="147" t="s">
        <v>25</v>
      </c>
      <c r="AK11" s="145" t="s">
        <v>26</v>
      </c>
      <c r="AN11" s="147"/>
      <c r="AR11" s="7"/>
      <c r="BE11" s="2"/>
      <c r="BS11" s="5" t="s">
        <v>5</v>
      </c>
    </row>
    <row r="12" spans="1:74" ht="6.95" customHeight="1">
      <c r="B12" s="141"/>
      <c r="AR12" s="7"/>
      <c r="BE12" s="2"/>
      <c r="BS12" s="5" t="s">
        <v>5</v>
      </c>
    </row>
    <row r="13" spans="1:74" ht="12" customHeight="1">
      <c r="B13" s="141"/>
      <c r="D13" s="145" t="s">
        <v>27</v>
      </c>
      <c r="AK13" s="145" t="s">
        <v>24</v>
      </c>
      <c r="AN13" s="11" t="s">
        <v>28</v>
      </c>
      <c r="AR13" s="7"/>
      <c r="BE13" s="2"/>
      <c r="BS13" s="5" t="s">
        <v>5</v>
      </c>
    </row>
    <row r="14" spans="1:74" ht="12.75">
      <c r="B14" s="141"/>
      <c r="E14" s="1" t="s">
        <v>28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45" t="s">
        <v>26</v>
      </c>
      <c r="AN14" s="11" t="s">
        <v>28</v>
      </c>
      <c r="AR14" s="7"/>
      <c r="BE14" s="2"/>
      <c r="BS14" s="5" t="s">
        <v>5</v>
      </c>
    </row>
    <row r="15" spans="1:74" ht="6.95" customHeight="1">
      <c r="B15" s="141"/>
      <c r="AR15" s="7"/>
      <c r="BE15" s="2"/>
      <c r="BS15" s="5" t="s">
        <v>2</v>
      </c>
    </row>
    <row r="16" spans="1:74" ht="12" customHeight="1">
      <c r="B16" s="141"/>
      <c r="D16" s="145" t="s">
        <v>29</v>
      </c>
      <c r="AK16" s="145" t="s">
        <v>24</v>
      </c>
      <c r="AN16" s="147"/>
      <c r="AR16" s="7"/>
      <c r="BE16" s="2"/>
      <c r="BS16" s="5" t="s">
        <v>2</v>
      </c>
    </row>
    <row r="17" spans="1:71" ht="18.600000000000001" customHeight="1">
      <c r="B17" s="141"/>
      <c r="E17" s="147" t="s">
        <v>30</v>
      </c>
      <c r="AK17" s="145" t="s">
        <v>26</v>
      </c>
      <c r="AN17" s="147"/>
      <c r="AR17" s="7"/>
      <c r="BE17" s="2"/>
      <c r="BS17" s="5" t="s">
        <v>31</v>
      </c>
    </row>
    <row r="18" spans="1:71" ht="6.95" customHeight="1">
      <c r="B18" s="141"/>
      <c r="AR18" s="7"/>
      <c r="BE18" s="2"/>
      <c r="BS18" s="5" t="s">
        <v>5</v>
      </c>
    </row>
    <row r="19" spans="1:71" ht="12" customHeight="1">
      <c r="B19" s="141"/>
      <c r="D19" s="145" t="s">
        <v>32</v>
      </c>
      <c r="AK19" s="145" t="s">
        <v>24</v>
      </c>
      <c r="AN19" s="147"/>
      <c r="AR19" s="7"/>
      <c r="BE19" s="2"/>
      <c r="BS19" s="5" t="s">
        <v>5</v>
      </c>
    </row>
    <row r="20" spans="1:71" ht="18.600000000000001" customHeight="1">
      <c r="B20" s="141"/>
      <c r="E20" s="147" t="s">
        <v>33</v>
      </c>
      <c r="AK20" s="145" t="s">
        <v>26</v>
      </c>
      <c r="AN20" s="147"/>
      <c r="AR20" s="7"/>
      <c r="BE20" s="2"/>
      <c r="BS20" s="5" t="s">
        <v>31</v>
      </c>
    </row>
    <row r="21" spans="1:71" ht="6.95" customHeight="1">
      <c r="B21" s="141"/>
      <c r="AR21" s="7"/>
      <c r="BE21" s="2"/>
    </row>
    <row r="22" spans="1:71" ht="12" customHeight="1">
      <c r="B22" s="141"/>
      <c r="D22" s="145" t="s">
        <v>34</v>
      </c>
      <c r="AR22" s="7"/>
      <c r="BE22" s="2"/>
    </row>
    <row r="23" spans="1:71" ht="16.5" customHeight="1">
      <c r="B23" s="14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R23" s="7"/>
      <c r="BE23" s="2"/>
    </row>
    <row r="24" spans="1:71" ht="6.95" customHeight="1">
      <c r="B24" s="141"/>
      <c r="AR24" s="7"/>
      <c r="BE24" s="2"/>
    </row>
    <row r="25" spans="1:71" ht="6.95" customHeight="1">
      <c r="B25" s="141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  <c r="V25" s="235"/>
      <c r="W25" s="235"/>
      <c r="X25" s="235"/>
      <c r="Y25" s="235"/>
      <c r="Z25" s="235"/>
      <c r="AA25" s="235"/>
      <c r="AB25" s="235"/>
      <c r="AC25" s="235"/>
      <c r="AD25" s="235"/>
      <c r="AE25" s="235"/>
      <c r="AF25" s="235"/>
      <c r="AG25" s="235"/>
      <c r="AH25" s="235"/>
      <c r="AI25" s="235"/>
      <c r="AJ25" s="235"/>
      <c r="AK25" s="235"/>
      <c r="AL25" s="235"/>
      <c r="AM25" s="235"/>
      <c r="AN25" s="235"/>
      <c r="AO25" s="235"/>
      <c r="AR25" s="7"/>
      <c r="BE25" s="2"/>
    </row>
    <row r="26" spans="1:71" s="14" customFormat="1" ht="25.9" customHeight="1">
      <c r="A26" s="12"/>
      <c r="B26" s="144"/>
      <c r="C26" s="143"/>
      <c r="D26" s="236" t="s">
        <v>35</v>
      </c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0"/>
      <c r="AH26" s="170"/>
      <c r="AI26" s="170"/>
      <c r="AJ26" s="170"/>
      <c r="AK26" s="237">
        <f>ROUND(AG94,2)</f>
        <v>0</v>
      </c>
      <c r="AL26" s="237"/>
      <c r="AM26" s="237"/>
      <c r="AN26" s="237"/>
      <c r="AO26" s="237"/>
      <c r="AP26" s="143"/>
      <c r="AQ26" s="12"/>
      <c r="AR26" s="13"/>
      <c r="BE26" s="2"/>
    </row>
    <row r="27" spans="1:71" s="14" customFormat="1" ht="6.95" customHeight="1">
      <c r="A27" s="12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2"/>
      <c r="AR27" s="13"/>
      <c r="BE27" s="2"/>
    </row>
    <row r="28" spans="1:71" s="14" customFormat="1" ht="12.75">
      <c r="A28" s="12"/>
      <c r="B28" s="144"/>
      <c r="C28" s="143"/>
      <c r="D28" s="143"/>
      <c r="E28" s="143"/>
      <c r="F28" s="143"/>
      <c r="G28" s="143"/>
      <c r="H28" s="143"/>
      <c r="I28" s="143"/>
      <c r="J28" s="143"/>
      <c r="K28" s="143"/>
      <c r="L28" s="238" t="s">
        <v>36</v>
      </c>
      <c r="M28" s="238"/>
      <c r="N28" s="238"/>
      <c r="O28" s="238"/>
      <c r="P28" s="238"/>
      <c r="Q28" s="143"/>
      <c r="R28" s="143"/>
      <c r="S28" s="143"/>
      <c r="T28" s="143"/>
      <c r="U28" s="143"/>
      <c r="V28" s="143"/>
      <c r="W28" s="238" t="s">
        <v>37</v>
      </c>
      <c r="X28" s="238"/>
      <c r="Y28" s="238"/>
      <c r="Z28" s="238"/>
      <c r="AA28" s="238"/>
      <c r="AB28" s="238"/>
      <c r="AC28" s="238"/>
      <c r="AD28" s="238"/>
      <c r="AE28" s="238"/>
      <c r="AF28" s="143"/>
      <c r="AG28" s="143"/>
      <c r="AH28" s="143"/>
      <c r="AI28" s="143"/>
      <c r="AJ28" s="143"/>
      <c r="AK28" s="238" t="s">
        <v>38</v>
      </c>
      <c r="AL28" s="238"/>
      <c r="AM28" s="238"/>
      <c r="AN28" s="238"/>
      <c r="AO28" s="238"/>
      <c r="AP28" s="143"/>
      <c r="AQ28" s="12"/>
      <c r="AR28" s="13"/>
      <c r="BE28" s="2"/>
    </row>
    <row r="29" spans="1:71" s="15" customFormat="1" ht="14.45" customHeight="1">
      <c r="B29" s="239"/>
      <c r="C29" s="240"/>
      <c r="D29" s="145" t="s">
        <v>39</v>
      </c>
      <c r="E29" s="240"/>
      <c r="F29" s="145" t="s">
        <v>40</v>
      </c>
      <c r="G29" s="240"/>
      <c r="H29" s="240"/>
      <c r="I29" s="240"/>
      <c r="J29" s="240"/>
      <c r="K29" s="240"/>
      <c r="L29" s="241">
        <v>0.21</v>
      </c>
      <c r="M29" s="241"/>
      <c r="N29" s="241"/>
      <c r="O29" s="241"/>
      <c r="P29" s="241"/>
      <c r="Q29" s="240"/>
      <c r="R29" s="240"/>
      <c r="S29" s="240"/>
      <c r="T29" s="240"/>
      <c r="U29" s="240"/>
      <c r="V29" s="240"/>
      <c r="W29" s="242">
        <f>ROUND(AZ94, 2)</f>
        <v>0</v>
      </c>
      <c r="X29" s="242"/>
      <c r="Y29" s="242"/>
      <c r="Z29" s="242"/>
      <c r="AA29" s="242"/>
      <c r="AB29" s="242"/>
      <c r="AC29" s="242"/>
      <c r="AD29" s="242"/>
      <c r="AE29" s="242"/>
      <c r="AF29" s="240"/>
      <c r="AG29" s="240"/>
      <c r="AH29" s="240"/>
      <c r="AI29" s="240"/>
      <c r="AJ29" s="240"/>
      <c r="AK29" s="242">
        <f>ROUND(AV94, 2)</f>
        <v>0</v>
      </c>
      <c r="AL29" s="242"/>
      <c r="AM29" s="242"/>
      <c r="AN29" s="242"/>
      <c r="AO29" s="242"/>
      <c r="AP29" s="240"/>
      <c r="AR29" s="16"/>
      <c r="BE29" s="2"/>
    </row>
    <row r="30" spans="1:71" s="15" customFormat="1" ht="14.45" customHeight="1">
      <c r="B30" s="239"/>
      <c r="C30" s="240"/>
      <c r="D30" s="240"/>
      <c r="E30" s="240"/>
      <c r="F30" s="145" t="s">
        <v>41</v>
      </c>
      <c r="G30" s="240"/>
      <c r="H30" s="240"/>
      <c r="I30" s="240"/>
      <c r="J30" s="240"/>
      <c r="K30" s="240"/>
      <c r="L30" s="241">
        <v>0.15</v>
      </c>
      <c r="M30" s="241"/>
      <c r="N30" s="241"/>
      <c r="O30" s="241"/>
      <c r="P30" s="241"/>
      <c r="Q30" s="240"/>
      <c r="R30" s="240"/>
      <c r="S30" s="240"/>
      <c r="T30" s="240"/>
      <c r="U30" s="240"/>
      <c r="V30" s="240"/>
      <c r="W30" s="242">
        <f>ROUND(BA94, 2)</f>
        <v>0</v>
      </c>
      <c r="X30" s="242"/>
      <c r="Y30" s="242"/>
      <c r="Z30" s="242"/>
      <c r="AA30" s="242"/>
      <c r="AB30" s="242"/>
      <c r="AC30" s="242"/>
      <c r="AD30" s="242"/>
      <c r="AE30" s="242"/>
      <c r="AF30" s="240"/>
      <c r="AG30" s="240"/>
      <c r="AH30" s="240"/>
      <c r="AI30" s="240"/>
      <c r="AJ30" s="240"/>
      <c r="AK30" s="242">
        <f>ROUND(AW94, 2)</f>
        <v>0</v>
      </c>
      <c r="AL30" s="242"/>
      <c r="AM30" s="242"/>
      <c r="AN30" s="242"/>
      <c r="AO30" s="242"/>
      <c r="AP30" s="240"/>
      <c r="AR30" s="16"/>
      <c r="BE30" s="2"/>
    </row>
    <row r="31" spans="1:71" s="15" customFormat="1" ht="14.45" hidden="1" customHeight="1">
      <c r="B31" s="239"/>
      <c r="C31" s="240"/>
      <c r="D31" s="240"/>
      <c r="E31" s="240"/>
      <c r="F31" s="145" t="s">
        <v>42</v>
      </c>
      <c r="G31" s="240"/>
      <c r="H31" s="240"/>
      <c r="I31" s="240"/>
      <c r="J31" s="240"/>
      <c r="K31" s="240"/>
      <c r="L31" s="241">
        <v>0.21</v>
      </c>
      <c r="M31" s="241"/>
      <c r="N31" s="241"/>
      <c r="O31" s="241"/>
      <c r="P31" s="241"/>
      <c r="Q31" s="240"/>
      <c r="R31" s="240"/>
      <c r="S31" s="240"/>
      <c r="T31" s="240"/>
      <c r="U31" s="240"/>
      <c r="V31" s="240"/>
      <c r="W31" s="242">
        <f>ROUND(BB94, 2)</f>
        <v>0</v>
      </c>
      <c r="X31" s="242"/>
      <c r="Y31" s="242"/>
      <c r="Z31" s="242"/>
      <c r="AA31" s="242"/>
      <c r="AB31" s="242"/>
      <c r="AC31" s="242"/>
      <c r="AD31" s="242"/>
      <c r="AE31" s="242"/>
      <c r="AF31" s="240"/>
      <c r="AG31" s="240"/>
      <c r="AH31" s="240"/>
      <c r="AI31" s="240"/>
      <c r="AJ31" s="240"/>
      <c r="AK31" s="242">
        <v>0</v>
      </c>
      <c r="AL31" s="242"/>
      <c r="AM31" s="242"/>
      <c r="AN31" s="242"/>
      <c r="AO31" s="242"/>
      <c r="AP31" s="240"/>
      <c r="AR31" s="16"/>
      <c r="BE31" s="2"/>
    </row>
    <row r="32" spans="1:71" s="15" customFormat="1" ht="14.45" hidden="1" customHeight="1">
      <c r="B32" s="239"/>
      <c r="C32" s="240"/>
      <c r="D32" s="240"/>
      <c r="E32" s="240"/>
      <c r="F32" s="145" t="s">
        <v>43</v>
      </c>
      <c r="G32" s="240"/>
      <c r="H32" s="240"/>
      <c r="I32" s="240"/>
      <c r="J32" s="240"/>
      <c r="K32" s="240"/>
      <c r="L32" s="241">
        <v>0.15</v>
      </c>
      <c r="M32" s="241"/>
      <c r="N32" s="241"/>
      <c r="O32" s="241"/>
      <c r="P32" s="241"/>
      <c r="Q32" s="240"/>
      <c r="R32" s="240"/>
      <c r="S32" s="240"/>
      <c r="T32" s="240"/>
      <c r="U32" s="240"/>
      <c r="V32" s="240"/>
      <c r="W32" s="242">
        <f>ROUND(BC94, 2)</f>
        <v>0</v>
      </c>
      <c r="X32" s="242"/>
      <c r="Y32" s="242"/>
      <c r="Z32" s="242"/>
      <c r="AA32" s="242"/>
      <c r="AB32" s="242"/>
      <c r="AC32" s="242"/>
      <c r="AD32" s="242"/>
      <c r="AE32" s="242"/>
      <c r="AF32" s="240"/>
      <c r="AG32" s="240"/>
      <c r="AH32" s="240"/>
      <c r="AI32" s="240"/>
      <c r="AJ32" s="240"/>
      <c r="AK32" s="242">
        <v>0</v>
      </c>
      <c r="AL32" s="242"/>
      <c r="AM32" s="242"/>
      <c r="AN32" s="242"/>
      <c r="AO32" s="242"/>
      <c r="AP32" s="240"/>
      <c r="AR32" s="16"/>
      <c r="BE32" s="2"/>
    </row>
    <row r="33" spans="1:57" s="15" customFormat="1" ht="14.45" hidden="1" customHeight="1">
      <c r="B33" s="239"/>
      <c r="C33" s="240"/>
      <c r="D33" s="240"/>
      <c r="E33" s="240"/>
      <c r="F33" s="145" t="s">
        <v>44</v>
      </c>
      <c r="G33" s="240"/>
      <c r="H33" s="240"/>
      <c r="I33" s="240"/>
      <c r="J33" s="240"/>
      <c r="K33" s="240"/>
      <c r="L33" s="241">
        <v>0</v>
      </c>
      <c r="M33" s="241"/>
      <c r="N33" s="241"/>
      <c r="O33" s="241"/>
      <c r="P33" s="241"/>
      <c r="Q33" s="240"/>
      <c r="R33" s="240"/>
      <c r="S33" s="240"/>
      <c r="T33" s="240"/>
      <c r="U33" s="240"/>
      <c r="V33" s="240"/>
      <c r="W33" s="242">
        <f>ROUND(BD94, 2)</f>
        <v>0</v>
      </c>
      <c r="X33" s="242"/>
      <c r="Y33" s="242"/>
      <c r="Z33" s="242"/>
      <c r="AA33" s="242"/>
      <c r="AB33" s="242"/>
      <c r="AC33" s="242"/>
      <c r="AD33" s="242"/>
      <c r="AE33" s="242"/>
      <c r="AF33" s="240"/>
      <c r="AG33" s="240"/>
      <c r="AH33" s="240"/>
      <c r="AI33" s="240"/>
      <c r="AJ33" s="240"/>
      <c r="AK33" s="242">
        <v>0</v>
      </c>
      <c r="AL33" s="242"/>
      <c r="AM33" s="242"/>
      <c r="AN33" s="242"/>
      <c r="AO33" s="242"/>
      <c r="AP33" s="240"/>
      <c r="AR33" s="16"/>
      <c r="BE33" s="2"/>
    </row>
    <row r="34" spans="1:57" s="14" customFormat="1" ht="6.95" customHeight="1">
      <c r="A34" s="12"/>
      <c r="B34" s="144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2"/>
      <c r="AR34" s="13"/>
      <c r="BE34" s="2"/>
    </row>
    <row r="35" spans="1:57" s="14" customFormat="1" ht="25.9" customHeight="1">
      <c r="A35" s="12"/>
      <c r="B35" s="144"/>
      <c r="C35" s="243"/>
      <c r="D35" s="244" t="s">
        <v>45</v>
      </c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  <c r="Q35" s="245"/>
      <c r="R35" s="245"/>
      <c r="S35" s="245"/>
      <c r="T35" s="246" t="s">
        <v>46</v>
      </c>
      <c r="U35" s="245"/>
      <c r="V35" s="245"/>
      <c r="W35" s="245"/>
      <c r="X35" s="247" t="s">
        <v>47</v>
      </c>
      <c r="Y35" s="247"/>
      <c r="Z35" s="247"/>
      <c r="AA35" s="247"/>
      <c r="AB35" s="247"/>
      <c r="AC35" s="245"/>
      <c r="AD35" s="245"/>
      <c r="AE35" s="245"/>
      <c r="AF35" s="245"/>
      <c r="AG35" s="245"/>
      <c r="AH35" s="245"/>
      <c r="AI35" s="245"/>
      <c r="AJ35" s="245"/>
      <c r="AK35" s="248">
        <f>SUM(AK26:AK33)</f>
        <v>0</v>
      </c>
      <c r="AL35" s="248"/>
      <c r="AM35" s="248"/>
      <c r="AN35" s="248"/>
      <c r="AO35" s="248"/>
      <c r="AP35" s="243"/>
      <c r="AQ35" s="17"/>
      <c r="AR35" s="13"/>
      <c r="BE35" s="12"/>
    </row>
    <row r="36" spans="1:57" s="14" customFormat="1" ht="6.95" customHeight="1">
      <c r="A36" s="12"/>
      <c r="B36" s="144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2"/>
      <c r="AR36" s="13"/>
      <c r="BE36" s="12"/>
    </row>
    <row r="37" spans="1:57" s="14" customFormat="1" ht="14.45" customHeight="1">
      <c r="A37" s="12"/>
      <c r="B37" s="144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2"/>
      <c r="AR37" s="13"/>
      <c r="BE37" s="12"/>
    </row>
    <row r="38" spans="1:57" ht="14.45" customHeight="1">
      <c r="B38" s="141"/>
      <c r="AR38" s="7"/>
    </row>
    <row r="39" spans="1:57" ht="14.45" customHeight="1">
      <c r="B39" s="141"/>
      <c r="AR39" s="7"/>
    </row>
    <row r="40" spans="1:57" ht="14.45" customHeight="1">
      <c r="B40" s="141"/>
      <c r="AR40" s="7"/>
    </row>
    <row r="41" spans="1:57" ht="14.45" customHeight="1">
      <c r="B41" s="141"/>
      <c r="AR41" s="7"/>
    </row>
    <row r="42" spans="1:57" ht="14.45" customHeight="1">
      <c r="B42" s="141"/>
      <c r="AR42" s="7"/>
    </row>
    <row r="43" spans="1:57" ht="14.45" customHeight="1">
      <c r="B43" s="141"/>
      <c r="AR43" s="7"/>
    </row>
    <row r="44" spans="1:57" ht="14.45" customHeight="1">
      <c r="B44" s="141"/>
      <c r="AR44" s="7"/>
    </row>
    <row r="45" spans="1:57" ht="14.45" customHeight="1">
      <c r="B45" s="141"/>
      <c r="AR45" s="7"/>
    </row>
    <row r="46" spans="1:57" ht="14.45" customHeight="1">
      <c r="B46" s="141"/>
      <c r="AR46" s="7"/>
    </row>
    <row r="47" spans="1:57" ht="14.45" customHeight="1">
      <c r="B47" s="141"/>
      <c r="AR47" s="7"/>
    </row>
    <row r="48" spans="1:57" ht="14.45" customHeight="1">
      <c r="B48" s="141"/>
      <c r="AR48" s="7"/>
    </row>
    <row r="49" spans="1:57" s="14" customFormat="1" ht="14.45" customHeight="1">
      <c r="B49" s="166"/>
      <c r="C49" s="165"/>
      <c r="D49" s="167" t="s">
        <v>48</v>
      </c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7" t="s">
        <v>49</v>
      </c>
      <c r="AI49" s="168"/>
      <c r="AJ49" s="168"/>
      <c r="AK49" s="168"/>
      <c r="AL49" s="168"/>
      <c r="AM49" s="168"/>
      <c r="AN49" s="168"/>
      <c r="AO49" s="168"/>
      <c r="AP49" s="165"/>
      <c r="AR49" s="18"/>
    </row>
    <row r="50" spans="1:57">
      <c r="B50" s="141"/>
      <c r="AR50" s="7"/>
    </row>
    <row r="51" spans="1:57">
      <c r="B51" s="141"/>
      <c r="AR51" s="7"/>
    </row>
    <row r="52" spans="1:57">
      <c r="B52" s="141"/>
      <c r="AR52" s="7"/>
    </row>
    <row r="53" spans="1:57">
      <c r="B53" s="141"/>
      <c r="AR53" s="7"/>
    </row>
    <row r="54" spans="1:57">
      <c r="B54" s="141"/>
      <c r="AR54" s="7"/>
    </row>
    <row r="55" spans="1:57">
      <c r="B55" s="141"/>
      <c r="AR55" s="7"/>
    </row>
    <row r="56" spans="1:57">
      <c r="B56" s="141"/>
      <c r="AR56" s="7"/>
    </row>
    <row r="57" spans="1:57">
      <c r="B57" s="141"/>
      <c r="AR57" s="7"/>
    </row>
    <row r="58" spans="1:57">
      <c r="B58" s="141"/>
      <c r="AR58" s="7"/>
    </row>
    <row r="59" spans="1:57">
      <c r="B59" s="141"/>
      <c r="AR59" s="7"/>
    </row>
    <row r="60" spans="1:57" s="14" customFormat="1" ht="12.75">
      <c r="A60" s="12"/>
      <c r="B60" s="144"/>
      <c r="C60" s="143"/>
      <c r="D60" s="169" t="s">
        <v>50</v>
      </c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69" t="s">
        <v>51</v>
      </c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69" t="s">
        <v>50</v>
      </c>
      <c r="AI60" s="170"/>
      <c r="AJ60" s="170"/>
      <c r="AK60" s="170"/>
      <c r="AL60" s="170"/>
      <c r="AM60" s="169" t="s">
        <v>51</v>
      </c>
      <c r="AN60" s="170"/>
      <c r="AO60" s="170"/>
      <c r="AP60" s="143"/>
      <c r="AQ60" s="12"/>
      <c r="AR60" s="13"/>
      <c r="BE60" s="12"/>
    </row>
    <row r="61" spans="1:57">
      <c r="B61" s="141"/>
      <c r="AR61" s="7"/>
    </row>
    <row r="62" spans="1:57">
      <c r="B62" s="141"/>
      <c r="AR62" s="7"/>
    </row>
    <row r="63" spans="1:57">
      <c r="B63" s="141"/>
      <c r="AR63" s="7"/>
    </row>
    <row r="64" spans="1:57" s="14" customFormat="1" ht="12.75">
      <c r="A64" s="12"/>
      <c r="B64" s="144"/>
      <c r="C64" s="143"/>
      <c r="D64" s="167" t="s">
        <v>52</v>
      </c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/>
      <c r="AH64" s="167" t="s">
        <v>53</v>
      </c>
      <c r="AI64" s="171"/>
      <c r="AJ64" s="171"/>
      <c r="AK64" s="171"/>
      <c r="AL64" s="171"/>
      <c r="AM64" s="171"/>
      <c r="AN64" s="171"/>
      <c r="AO64" s="171"/>
      <c r="AP64" s="143"/>
      <c r="AQ64" s="12"/>
      <c r="AR64" s="13"/>
      <c r="BE64" s="12"/>
    </row>
    <row r="65" spans="1:57">
      <c r="B65" s="141"/>
      <c r="AR65" s="7"/>
    </row>
    <row r="66" spans="1:57">
      <c r="B66" s="141"/>
      <c r="AR66" s="7"/>
    </row>
    <row r="67" spans="1:57">
      <c r="B67" s="141"/>
      <c r="AR67" s="7"/>
    </row>
    <row r="68" spans="1:57">
      <c r="B68" s="141"/>
      <c r="AR68" s="7"/>
    </row>
    <row r="69" spans="1:57">
      <c r="B69" s="141"/>
      <c r="AR69" s="7"/>
    </row>
    <row r="70" spans="1:57">
      <c r="B70" s="141"/>
      <c r="AR70" s="7"/>
    </row>
    <row r="71" spans="1:57">
      <c r="B71" s="141"/>
      <c r="AR71" s="7"/>
    </row>
    <row r="72" spans="1:57">
      <c r="B72" s="141"/>
      <c r="AR72" s="7"/>
    </row>
    <row r="73" spans="1:57">
      <c r="B73" s="141"/>
      <c r="AR73" s="7"/>
    </row>
    <row r="74" spans="1:57">
      <c r="B74" s="141"/>
      <c r="AR74" s="7"/>
    </row>
    <row r="75" spans="1:57" s="14" customFormat="1" ht="12.75">
      <c r="A75" s="12"/>
      <c r="B75" s="144"/>
      <c r="C75" s="143"/>
      <c r="D75" s="169" t="s">
        <v>50</v>
      </c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0"/>
      <c r="S75" s="170"/>
      <c r="T75" s="170"/>
      <c r="U75" s="170"/>
      <c r="V75" s="169" t="s">
        <v>51</v>
      </c>
      <c r="W75" s="170"/>
      <c r="X75" s="170"/>
      <c r="Y75" s="170"/>
      <c r="Z75" s="170"/>
      <c r="AA75" s="170"/>
      <c r="AB75" s="170"/>
      <c r="AC75" s="170"/>
      <c r="AD75" s="170"/>
      <c r="AE75" s="170"/>
      <c r="AF75" s="170"/>
      <c r="AG75" s="170"/>
      <c r="AH75" s="169" t="s">
        <v>50</v>
      </c>
      <c r="AI75" s="170"/>
      <c r="AJ75" s="170"/>
      <c r="AK75" s="170"/>
      <c r="AL75" s="170"/>
      <c r="AM75" s="169" t="s">
        <v>51</v>
      </c>
      <c r="AN75" s="170"/>
      <c r="AO75" s="170"/>
      <c r="AP75" s="143"/>
      <c r="AQ75" s="12"/>
      <c r="AR75" s="13"/>
      <c r="BE75" s="12"/>
    </row>
    <row r="76" spans="1:57" s="14" customFormat="1">
      <c r="A76" s="12"/>
      <c r="B76" s="144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3"/>
      <c r="AC76" s="143"/>
      <c r="AD76" s="143"/>
      <c r="AE76" s="143"/>
      <c r="AF76" s="143"/>
      <c r="AG76" s="143"/>
      <c r="AH76" s="143"/>
      <c r="AI76" s="143"/>
      <c r="AJ76" s="143"/>
      <c r="AK76" s="143"/>
      <c r="AL76" s="143"/>
      <c r="AM76" s="143"/>
      <c r="AN76" s="143"/>
      <c r="AO76" s="143"/>
      <c r="AP76" s="143"/>
      <c r="AQ76" s="12"/>
      <c r="AR76" s="13"/>
      <c r="BE76" s="12"/>
    </row>
    <row r="77" spans="1:57" s="14" customFormat="1" ht="6.95" customHeight="1">
      <c r="A77" s="12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9"/>
      <c r="AR77" s="13"/>
      <c r="BE77" s="12"/>
    </row>
    <row r="81" spans="1:90" s="14" customFormat="1" ht="6.95" customHeight="1">
      <c r="A81" s="12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  <c r="AF81" s="175"/>
      <c r="AG81" s="175"/>
      <c r="AH81" s="175"/>
      <c r="AI81" s="175"/>
      <c r="AJ81" s="175"/>
      <c r="AK81" s="175"/>
      <c r="AL81" s="175"/>
      <c r="AM81" s="175"/>
      <c r="AN81" s="175"/>
      <c r="AO81" s="175"/>
      <c r="AP81" s="175"/>
      <c r="AQ81" s="20"/>
      <c r="AR81" s="13"/>
      <c r="BE81" s="12"/>
    </row>
    <row r="82" spans="1:90" s="14" customFormat="1" ht="24.95" customHeight="1">
      <c r="A82" s="12"/>
      <c r="B82" s="144"/>
      <c r="C82" s="142" t="s">
        <v>54</v>
      </c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2"/>
      <c r="AR82" s="13"/>
      <c r="BE82" s="12"/>
    </row>
    <row r="83" spans="1:90" s="14" customFormat="1" ht="6.95" customHeight="1">
      <c r="A83" s="12"/>
      <c r="B83" s="144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3"/>
      <c r="AC83" s="143"/>
      <c r="AD83" s="143"/>
      <c r="AE83" s="143"/>
      <c r="AF83" s="143"/>
      <c r="AG83" s="143"/>
      <c r="AH83" s="143"/>
      <c r="AI83" s="143"/>
      <c r="AJ83" s="143"/>
      <c r="AK83" s="143"/>
      <c r="AL83" s="143"/>
      <c r="AM83" s="143"/>
      <c r="AN83" s="143"/>
      <c r="AO83" s="143"/>
      <c r="AP83" s="143"/>
      <c r="AQ83" s="12"/>
      <c r="AR83" s="13"/>
      <c r="BE83" s="12"/>
    </row>
    <row r="84" spans="1:90" s="21" customFormat="1" ht="12" customHeight="1">
      <c r="B84" s="249"/>
      <c r="C84" s="145" t="s">
        <v>12</v>
      </c>
      <c r="D84" s="250"/>
      <c r="E84" s="250"/>
      <c r="F84" s="250"/>
      <c r="G84" s="250"/>
      <c r="H84" s="250"/>
      <c r="I84" s="250"/>
      <c r="J84" s="250"/>
      <c r="K84" s="250"/>
      <c r="L84" s="250" t="str">
        <f>K5</f>
        <v>TelefUstredna2021,2</v>
      </c>
      <c r="M84" s="250"/>
      <c r="N84" s="250"/>
      <c r="O84" s="250"/>
      <c r="P84" s="250"/>
      <c r="Q84" s="250"/>
      <c r="R84" s="250"/>
      <c r="S84" s="250"/>
      <c r="T84" s="250"/>
      <c r="U84" s="250"/>
      <c r="V84" s="250"/>
      <c r="W84" s="250"/>
      <c r="X84" s="250"/>
      <c r="Y84" s="250"/>
      <c r="Z84" s="250"/>
      <c r="AA84" s="250"/>
      <c r="AB84" s="250"/>
      <c r="AC84" s="250"/>
      <c r="AD84" s="250"/>
      <c r="AE84" s="250"/>
      <c r="AF84" s="250"/>
      <c r="AG84" s="250"/>
      <c r="AH84" s="250"/>
      <c r="AI84" s="250"/>
      <c r="AJ84" s="250"/>
      <c r="AK84" s="250"/>
      <c r="AL84" s="250"/>
      <c r="AM84" s="250"/>
      <c r="AN84" s="250"/>
      <c r="AO84" s="250"/>
      <c r="AP84" s="250"/>
      <c r="AR84" s="22"/>
    </row>
    <row r="85" spans="1:90" s="23" customFormat="1" ht="36.950000000000003" customHeight="1">
      <c r="B85" s="251"/>
      <c r="C85" s="252" t="s">
        <v>15</v>
      </c>
      <c r="D85" s="253"/>
      <c r="E85" s="253"/>
      <c r="F85" s="253"/>
      <c r="G85" s="253"/>
      <c r="H85" s="253"/>
      <c r="I85" s="253"/>
      <c r="J85" s="253"/>
      <c r="K85" s="253"/>
      <c r="L85" s="146" t="str">
        <f>K6</f>
        <v>Statické zajištění telefonní ústředny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253"/>
      <c r="AR85" s="24"/>
    </row>
    <row r="86" spans="1:90" s="14" customFormat="1" ht="6.95" customHeight="1">
      <c r="A86" s="12"/>
      <c r="B86" s="144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  <c r="AF86" s="143"/>
      <c r="AG86" s="143"/>
      <c r="AH86" s="143"/>
      <c r="AI86" s="143"/>
      <c r="AJ86" s="143"/>
      <c r="AK86" s="143"/>
      <c r="AL86" s="143"/>
      <c r="AM86" s="143"/>
      <c r="AN86" s="143"/>
      <c r="AO86" s="143"/>
      <c r="AP86" s="143"/>
      <c r="AQ86" s="12"/>
      <c r="AR86" s="13"/>
      <c r="BE86" s="12"/>
    </row>
    <row r="87" spans="1:90" s="14" customFormat="1" ht="12" customHeight="1">
      <c r="A87" s="12"/>
      <c r="B87" s="144"/>
      <c r="C87" s="145" t="s">
        <v>19</v>
      </c>
      <c r="D87" s="143"/>
      <c r="E87" s="143"/>
      <c r="F87" s="143"/>
      <c r="G87" s="143"/>
      <c r="H87" s="143"/>
      <c r="I87" s="143"/>
      <c r="J87" s="143"/>
      <c r="K87" s="143"/>
      <c r="L87" s="254" t="str">
        <f>IF(K8="","",K8)</f>
        <v>Malinovského nám.3,Brno</v>
      </c>
      <c r="M87" s="143"/>
      <c r="N87" s="143"/>
      <c r="O87" s="143"/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43"/>
      <c r="AD87" s="143"/>
      <c r="AE87" s="143"/>
      <c r="AF87" s="143"/>
      <c r="AG87" s="143"/>
      <c r="AH87" s="143"/>
      <c r="AI87" s="145" t="s">
        <v>21</v>
      </c>
      <c r="AJ87" s="143"/>
      <c r="AK87" s="143"/>
      <c r="AL87" s="143"/>
      <c r="AM87" s="255" t="str">
        <f>IF(AN8= "","",AN8)</f>
        <v>17. 3. 2021</v>
      </c>
      <c r="AN87" s="255"/>
      <c r="AO87" s="143"/>
      <c r="AP87" s="143"/>
      <c r="AQ87" s="12"/>
      <c r="AR87" s="13"/>
      <c r="BE87" s="12"/>
    </row>
    <row r="88" spans="1:90" s="14" customFormat="1" ht="6.95" customHeight="1">
      <c r="A88" s="12"/>
      <c r="B88" s="144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3"/>
      <c r="AC88" s="143"/>
      <c r="AD88" s="143"/>
      <c r="AE88" s="143"/>
      <c r="AF88" s="143"/>
      <c r="AG88" s="143"/>
      <c r="AH88" s="143"/>
      <c r="AI88" s="143"/>
      <c r="AJ88" s="143"/>
      <c r="AK88" s="143"/>
      <c r="AL88" s="143"/>
      <c r="AM88" s="143"/>
      <c r="AN88" s="143"/>
      <c r="AO88" s="143"/>
      <c r="AP88" s="143"/>
      <c r="AQ88" s="12"/>
      <c r="AR88" s="13"/>
      <c r="BE88" s="12"/>
    </row>
    <row r="89" spans="1:90" s="14" customFormat="1" ht="15.2" customHeight="1">
      <c r="A89" s="12"/>
      <c r="B89" s="144"/>
      <c r="C89" s="145" t="s">
        <v>23</v>
      </c>
      <c r="D89" s="143"/>
      <c r="E89" s="143"/>
      <c r="F89" s="143"/>
      <c r="G89" s="143"/>
      <c r="H89" s="143"/>
      <c r="I89" s="143"/>
      <c r="J89" s="143"/>
      <c r="K89" s="143"/>
      <c r="L89" s="250" t="str">
        <f>IF(E11= "","",E11)</f>
        <v>SmBrno,Dominikán.nám.1,Brno</v>
      </c>
      <c r="M89" s="143"/>
      <c r="N89" s="143"/>
      <c r="O89" s="143"/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43"/>
      <c r="AD89" s="143"/>
      <c r="AE89" s="143"/>
      <c r="AF89" s="143"/>
      <c r="AG89" s="143"/>
      <c r="AH89" s="143"/>
      <c r="AI89" s="145" t="s">
        <v>29</v>
      </c>
      <c r="AJ89" s="143"/>
      <c r="AK89" s="143"/>
      <c r="AL89" s="143"/>
      <c r="AM89" s="256" t="str">
        <f>IF(E17="","",E17)</f>
        <v>ing.arch.R.Ševčík</v>
      </c>
      <c r="AN89" s="256"/>
      <c r="AO89" s="256"/>
      <c r="AP89" s="256"/>
      <c r="AQ89" s="12"/>
      <c r="AR89" s="13"/>
      <c r="AS89" s="62" t="s">
        <v>55</v>
      </c>
      <c r="AT89" s="62"/>
      <c r="AU89" s="25"/>
      <c r="AV89" s="25"/>
      <c r="AW89" s="25"/>
      <c r="AX89" s="25"/>
      <c r="AY89" s="25"/>
      <c r="AZ89" s="25"/>
      <c r="BA89" s="25"/>
      <c r="BB89" s="25"/>
      <c r="BC89" s="25"/>
      <c r="BD89" s="26"/>
      <c r="BE89" s="12"/>
    </row>
    <row r="90" spans="1:90" s="14" customFormat="1" ht="15.2" customHeight="1">
      <c r="A90" s="12"/>
      <c r="B90" s="144"/>
      <c r="C90" s="145" t="s">
        <v>27</v>
      </c>
      <c r="D90" s="143"/>
      <c r="E90" s="143"/>
      <c r="F90" s="143"/>
      <c r="G90" s="143"/>
      <c r="H90" s="143"/>
      <c r="I90" s="143"/>
      <c r="J90" s="143"/>
      <c r="K90" s="143"/>
      <c r="L90" s="250" t="str">
        <f>IF(E14= "Vyplň údaj","",E14)</f>
        <v/>
      </c>
      <c r="M90" s="143"/>
      <c r="N90" s="143"/>
      <c r="O90" s="143"/>
      <c r="P90" s="143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3"/>
      <c r="AC90" s="143"/>
      <c r="AD90" s="143"/>
      <c r="AE90" s="143"/>
      <c r="AF90" s="143"/>
      <c r="AG90" s="143"/>
      <c r="AH90" s="143"/>
      <c r="AI90" s="145" t="s">
        <v>32</v>
      </c>
      <c r="AJ90" s="143"/>
      <c r="AK90" s="143"/>
      <c r="AL90" s="143"/>
      <c r="AM90" s="256" t="str">
        <f>IF(E20="","",E20)</f>
        <v>R.Volková</v>
      </c>
      <c r="AN90" s="256"/>
      <c r="AO90" s="256"/>
      <c r="AP90" s="256"/>
      <c r="AQ90" s="12"/>
      <c r="AR90" s="13"/>
      <c r="AS90" s="62"/>
      <c r="AT90" s="62"/>
      <c r="AU90" s="27"/>
      <c r="AV90" s="27"/>
      <c r="AW90" s="27"/>
      <c r="AX90" s="27"/>
      <c r="AY90" s="27"/>
      <c r="AZ90" s="27"/>
      <c r="BA90" s="27"/>
      <c r="BB90" s="27"/>
      <c r="BC90" s="27"/>
      <c r="BD90" s="28"/>
      <c r="BE90" s="12"/>
    </row>
    <row r="91" spans="1:90" s="14" customFormat="1" ht="10.9" customHeight="1">
      <c r="A91" s="12"/>
      <c r="B91" s="144"/>
      <c r="C91" s="143"/>
      <c r="D91" s="143"/>
      <c r="E91" s="143"/>
      <c r="F91" s="143"/>
      <c r="G91" s="143"/>
      <c r="H91" s="143"/>
      <c r="I91" s="143"/>
      <c r="J91" s="143"/>
      <c r="K91" s="143"/>
      <c r="L91" s="143"/>
      <c r="M91" s="143"/>
      <c r="N91" s="143"/>
      <c r="O91" s="143"/>
      <c r="P91" s="143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3"/>
      <c r="AC91" s="143"/>
      <c r="AD91" s="143"/>
      <c r="AE91" s="143"/>
      <c r="AF91" s="143"/>
      <c r="AG91" s="143"/>
      <c r="AH91" s="143"/>
      <c r="AI91" s="143"/>
      <c r="AJ91" s="143"/>
      <c r="AK91" s="143"/>
      <c r="AL91" s="143"/>
      <c r="AM91" s="143"/>
      <c r="AN91" s="143"/>
      <c r="AO91" s="143"/>
      <c r="AP91" s="143"/>
      <c r="AQ91" s="12"/>
      <c r="AR91" s="13"/>
      <c r="AS91" s="62"/>
      <c r="AT91" s="62"/>
      <c r="AU91" s="27"/>
      <c r="AV91" s="27"/>
      <c r="AW91" s="27"/>
      <c r="AX91" s="27"/>
      <c r="AY91" s="27"/>
      <c r="AZ91" s="27"/>
      <c r="BA91" s="27"/>
      <c r="BB91" s="27"/>
      <c r="BC91" s="27"/>
      <c r="BD91" s="28"/>
      <c r="BE91" s="12"/>
    </row>
    <row r="92" spans="1:90" s="14" customFormat="1" ht="29.25" customHeight="1">
      <c r="A92" s="12"/>
      <c r="B92" s="144"/>
      <c r="C92" s="257" t="s">
        <v>56</v>
      </c>
      <c r="D92" s="257"/>
      <c r="E92" s="257"/>
      <c r="F92" s="257"/>
      <c r="G92" s="257"/>
      <c r="H92" s="160"/>
      <c r="I92" s="258" t="s">
        <v>57</v>
      </c>
      <c r="J92" s="258"/>
      <c r="K92" s="258"/>
      <c r="L92" s="258"/>
      <c r="M92" s="258"/>
      <c r="N92" s="258"/>
      <c r="O92" s="258"/>
      <c r="P92" s="258"/>
      <c r="Q92" s="258"/>
      <c r="R92" s="258"/>
      <c r="S92" s="258"/>
      <c r="T92" s="258"/>
      <c r="U92" s="258"/>
      <c r="V92" s="258"/>
      <c r="W92" s="258"/>
      <c r="X92" s="258"/>
      <c r="Y92" s="258"/>
      <c r="Z92" s="258"/>
      <c r="AA92" s="258"/>
      <c r="AB92" s="258"/>
      <c r="AC92" s="258"/>
      <c r="AD92" s="258"/>
      <c r="AE92" s="258"/>
      <c r="AF92" s="258"/>
      <c r="AG92" s="259" t="s">
        <v>58</v>
      </c>
      <c r="AH92" s="259"/>
      <c r="AI92" s="259"/>
      <c r="AJ92" s="259"/>
      <c r="AK92" s="259"/>
      <c r="AL92" s="259"/>
      <c r="AM92" s="259"/>
      <c r="AN92" s="260" t="s">
        <v>59</v>
      </c>
      <c r="AO92" s="260"/>
      <c r="AP92" s="260"/>
      <c r="AQ92" s="29" t="s">
        <v>60</v>
      </c>
      <c r="AR92" s="13"/>
      <c r="AS92" s="30" t="s">
        <v>61</v>
      </c>
      <c r="AT92" s="31" t="s">
        <v>62</v>
      </c>
      <c r="AU92" s="31" t="s">
        <v>63</v>
      </c>
      <c r="AV92" s="31" t="s">
        <v>64</v>
      </c>
      <c r="AW92" s="31" t="s">
        <v>65</v>
      </c>
      <c r="AX92" s="31" t="s">
        <v>66</v>
      </c>
      <c r="AY92" s="31" t="s">
        <v>67</v>
      </c>
      <c r="AZ92" s="31" t="s">
        <v>68</v>
      </c>
      <c r="BA92" s="31" t="s">
        <v>69</v>
      </c>
      <c r="BB92" s="31" t="s">
        <v>70</v>
      </c>
      <c r="BC92" s="31" t="s">
        <v>71</v>
      </c>
      <c r="BD92" s="32" t="s">
        <v>72</v>
      </c>
      <c r="BE92" s="12"/>
    </row>
    <row r="93" spans="1:90" s="14" customFormat="1" ht="10.9" customHeight="1">
      <c r="A93" s="12"/>
      <c r="B93" s="144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  <c r="P93" s="143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  <c r="AF93" s="143"/>
      <c r="AG93" s="143"/>
      <c r="AH93" s="143"/>
      <c r="AI93" s="143"/>
      <c r="AJ93" s="143"/>
      <c r="AK93" s="143"/>
      <c r="AL93" s="143"/>
      <c r="AM93" s="143"/>
      <c r="AN93" s="143"/>
      <c r="AO93" s="143"/>
      <c r="AP93" s="143"/>
      <c r="AQ93" s="12"/>
      <c r="AR93" s="13"/>
      <c r="AS93" s="33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5"/>
      <c r="BE93" s="12"/>
    </row>
    <row r="94" spans="1:90" s="36" customFormat="1" ht="32.450000000000003" customHeight="1">
      <c r="B94" s="261"/>
      <c r="C94" s="195" t="s">
        <v>73</v>
      </c>
      <c r="D94" s="262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62"/>
      <c r="S94" s="262"/>
      <c r="T94" s="262"/>
      <c r="U94" s="262"/>
      <c r="V94" s="262"/>
      <c r="W94" s="262"/>
      <c r="X94" s="262"/>
      <c r="Y94" s="262"/>
      <c r="Z94" s="262"/>
      <c r="AA94" s="262"/>
      <c r="AB94" s="262"/>
      <c r="AC94" s="262"/>
      <c r="AD94" s="262"/>
      <c r="AE94" s="262"/>
      <c r="AF94" s="262"/>
      <c r="AG94" s="263">
        <f>ROUND(AG95,2)</f>
        <v>0</v>
      </c>
      <c r="AH94" s="263"/>
      <c r="AI94" s="263"/>
      <c r="AJ94" s="263"/>
      <c r="AK94" s="263"/>
      <c r="AL94" s="263"/>
      <c r="AM94" s="263"/>
      <c r="AN94" s="264">
        <f>SUM(AG94,AT94)</f>
        <v>0</v>
      </c>
      <c r="AO94" s="264"/>
      <c r="AP94" s="264"/>
      <c r="AQ94" s="38"/>
      <c r="AR94" s="37"/>
      <c r="AS94" s="39">
        <f>ROUND(AS95,2)</f>
        <v>0</v>
      </c>
      <c r="AT94" s="40">
        <f>ROUND(SUM(AV94:AW94),2)</f>
        <v>0</v>
      </c>
      <c r="AU94" s="41">
        <f>ROUND(AU95,5)</f>
        <v>0</v>
      </c>
      <c r="AV94" s="40">
        <f>ROUND(AZ94*L29,2)</f>
        <v>0</v>
      </c>
      <c r="AW94" s="40">
        <f>ROUND(BA94*L30,2)</f>
        <v>0</v>
      </c>
      <c r="AX94" s="40">
        <f>ROUND(BB94*L29,2)</f>
        <v>0</v>
      </c>
      <c r="AY94" s="40">
        <f>ROUND(BC94*L30,2)</f>
        <v>0</v>
      </c>
      <c r="AZ94" s="40">
        <f>ROUND(AZ95,2)</f>
        <v>0</v>
      </c>
      <c r="BA94" s="40">
        <f>ROUND(BA95,2)</f>
        <v>0</v>
      </c>
      <c r="BB94" s="40">
        <f>ROUND(BB95,2)</f>
        <v>0</v>
      </c>
      <c r="BC94" s="40">
        <f>ROUND(BC95,2)</f>
        <v>0</v>
      </c>
      <c r="BD94" s="42">
        <f>ROUND(BD95,2)</f>
        <v>0</v>
      </c>
      <c r="BS94" s="43" t="s">
        <v>74</v>
      </c>
      <c r="BT94" s="43" t="s">
        <v>75</v>
      </c>
      <c r="BV94" s="43" t="s">
        <v>76</v>
      </c>
      <c r="BW94" s="43" t="s">
        <v>3</v>
      </c>
      <c r="BX94" s="43" t="s">
        <v>77</v>
      </c>
      <c r="CL94" s="43"/>
    </row>
    <row r="95" spans="1:90" s="51" customFormat="1" ht="37.5" customHeight="1">
      <c r="A95" s="44" t="s">
        <v>78</v>
      </c>
      <c r="B95" s="265"/>
      <c r="C95" s="266"/>
      <c r="D95" s="267" t="s">
        <v>13</v>
      </c>
      <c r="E95" s="267"/>
      <c r="F95" s="267"/>
      <c r="G95" s="267"/>
      <c r="H95" s="267"/>
      <c r="I95" s="268"/>
      <c r="J95" s="267" t="s">
        <v>16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9">
        <f>'TelefUstredna2021,2 - Sta...'!J28</f>
        <v>0</v>
      </c>
      <c r="AH95" s="269"/>
      <c r="AI95" s="269"/>
      <c r="AJ95" s="269"/>
      <c r="AK95" s="269"/>
      <c r="AL95" s="269"/>
      <c r="AM95" s="269"/>
      <c r="AN95" s="269">
        <f>SUM(AG95,AT95)</f>
        <v>0</v>
      </c>
      <c r="AO95" s="269"/>
      <c r="AP95" s="269"/>
      <c r="AQ95" s="46" t="s">
        <v>79</v>
      </c>
      <c r="AR95" s="45"/>
      <c r="AS95" s="47">
        <v>0</v>
      </c>
      <c r="AT95" s="48">
        <f>ROUND(SUM(AV95:AW95),2)</f>
        <v>0</v>
      </c>
      <c r="AU95" s="49">
        <f>'TelefUstredna2021,2 - Sta...'!P150</f>
        <v>0</v>
      </c>
      <c r="AV95" s="48">
        <f>'TelefUstredna2021,2 - Sta...'!J31</f>
        <v>0</v>
      </c>
      <c r="AW95" s="48">
        <f>'TelefUstredna2021,2 - Sta...'!J32</f>
        <v>0</v>
      </c>
      <c r="AX95" s="48">
        <f>'TelefUstredna2021,2 - Sta...'!J33</f>
        <v>0</v>
      </c>
      <c r="AY95" s="48">
        <f>'TelefUstredna2021,2 - Sta...'!J34</f>
        <v>0</v>
      </c>
      <c r="AZ95" s="48">
        <f>'TelefUstredna2021,2 - Sta...'!F31</f>
        <v>0</v>
      </c>
      <c r="BA95" s="48">
        <f>'TelefUstredna2021,2 - Sta...'!F32</f>
        <v>0</v>
      </c>
      <c r="BB95" s="48">
        <f>'TelefUstredna2021,2 - Sta...'!F33</f>
        <v>0</v>
      </c>
      <c r="BC95" s="48">
        <f>'TelefUstredna2021,2 - Sta...'!F34</f>
        <v>0</v>
      </c>
      <c r="BD95" s="50">
        <f>'TelefUstredna2021,2 - Sta...'!F35</f>
        <v>0</v>
      </c>
      <c r="BT95" s="52" t="s">
        <v>80</v>
      </c>
      <c r="BU95" s="52" t="s">
        <v>81</v>
      </c>
      <c r="BV95" s="52" t="s">
        <v>76</v>
      </c>
      <c r="BW95" s="52" t="s">
        <v>3</v>
      </c>
      <c r="BX95" s="52" t="s">
        <v>77</v>
      </c>
      <c r="CL95" s="52"/>
    </row>
    <row r="96" spans="1:90" s="14" customFormat="1" ht="30" customHeight="1">
      <c r="A96" s="12"/>
      <c r="B96" s="144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C96" s="143"/>
      <c r="AD96" s="143"/>
      <c r="AE96" s="143"/>
      <c r="AF96" s="143"/>
      <c r="AG96" s="143"/>
      <c r="AH96" s="143"/>
      <c r="AI96" s="143"/>
      <c r="AJ96" s="143"/>
      <c r="AK96" s="143"/>
      <c r="AL96" s="143"/>
      <c r="AM96" s="143"/>
      <c r="AN96" s="143"/>
      <c r="AO96" s="143"/>
      <c r="AP96" s="143"/>
      <c r="AQ96" s="12"/>
      <c r="AR96" s="13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</row>
    <row r="97" spans="1:57" s="14" customFormat="1" ht="6.95" customHeight="1">
      <c r="A97" s="12"/>
      <c r="B97" s="172"/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9"/>
      <c r="AR97" s="13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</row>
  </sheetData>
  <sheetProtection password="C665" sheet="1" objects="1" scenarios="1"/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O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TelefUstredna2021,2 - Sta...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7"/>
  <sheetViews>
    <sheetView showGridLines="0" tabSelected="1" topLeftCell="A503" zoomScaleNormal="100" workbookViewId="0">
      <selection activeCell="H509" sqref="H509"/>
    </sheetView>
  </sheetViews>
  <sheetFormatPr defaultColWidth="8.5" defaultRowHeight="11.25"/>
  <cols>
    <col min="1" max="1" width="8.33203125" style="138" customWidth="1"/>
    <col min="2" max="2" width="1.1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.5" style="138" customWidth="1"/>
    <col min="8" max="8" width="14" style="138" customWidth="1"/>
    <col min="9" max="9" width="15.83203125" style="64" customWidth="1"/>
    <col min="10" max="11" width="22.33203125" style="138" customWidth="1"/>
    <col min="12" max="12" width="9.33203125" style="64" customWidth="1"/>
    <col min="13" max="13" width="10.83203125" style="64" hidden="1" customWidth="1"/>
    <col min="14" max="14" width="9.33203125" style="64" hidden="1" customWidth="1"/>
    <col min="15" max="20" width="14.1640625" style="64" hidden="1" customWidth="1"/>
    <col min="21" max="21" width="16.33203125" style="64" hidden="1" customWidth="1"/>
    <col min="22" max="22" width="12.33203125" style="64" customWidth="1"/>
    <col min="23" max="23" width="16.33203125" style="64" customWidth="1"/>
    <col min="24" max="24" width="12.33203125" style="64" customWidth="1"/>
    <col min="25" max="25" width="15" style="64" customWidth="1"/>
    <col min="26" max="26" width="11" style="64" customWidth="1"/>
    <col min="27" max="27" width="15" style="64" customWidth="1"/>
    <col min="28" max="28" width="16.33203125" style="64" customWidth="1"/>
    <col min="29" max="29" width="11" style="64" customWidth="1"/>
    <col min="30" max="30" width="15" style="64" customWidth="1"/>
    <col min="31" max="31" width="16.33203125" style="64" customWidth="1"/>
    <col min="32" max="43" width="8.5" style="64"/>
    <col min="44" max="65" width="9.33203125" style="64" hidden="1" customWidth="1"/>
    <col min="66" max="16384" width="8.5" style="64"/>
  </cols>
  <sheetData>
    <row r="2" spans="1:46" ht="36.950000000000003" customHeight="1">
      <c r="L2" s="65" t="s">
        <v>4</v>
      </c>
      <c r="M2" s="65"/>
      <c r="N2" s="65"/>
      <c r="O2" s="65"/>
      <c r="P2" s="65"/>
      <c r="Q2" s="65"/>
      <c r="R2" s="65"/>
      <c r="S2" s="65"/>
      <c r="T2" s="65"/>
      <c r="U2" s="65"/>
      <c r="V2" s="65"/>
      <c r="AT2" s="66" t="s">
        <v>3</v>
      </c>
    </row>
    <row r="3" spans="1:46" ht="6.95" customHeight="1">
      <c r="B3" s="139"/>
      <c r="C3" s="140"/>
      <c r="D3" s="140"/>
      <c r="E3" s="140"/>
      <c r="F3" s="140"/>
      <c r="G3" s="140"/>
      <c r="H3" s="140"/>
      <c r="I3" s="67"/>
      <c r="J3" s="140"/>
      <c r="K3" s="140"/>
      <c r="L3" s="68"/>
      <c r="AT3" s="66" t="s">
        <v>82</v>
      </c>
    </row>
    <row r="4" spans="1:46" ht="24.95" customHeight="1">
      <c r="B4" s="141"/>
      <c r="D4" s="142" t="s">
        <v>83</v>
      </c>
      <c r="L4" s="68"/>
      <c r="M4" s="69" t="s">
        <v>9</v>
      </c>
      <c r="AT4" s="66" t="s">
        <v>2</v>
      </c>
    </row>
    <row r="5" spans="1:46" ht="6.95" customHeight="1">
      <c r="B5" s="141"/>
      <c r="L5" s="68"/>
    </row>
    <row r="6" spans="1:46" s="73" customFormat="1" ht="12" customHeight="1">
      <c r="A6" s="143"/>
      <c r="B6" s="144"/>
      <c r="C6" s="143"/>
      <c r="D6" s="145" t="s">
        <v>15</v>
      </c>
      <c r="E6" s="143"/>
      <c r="F6" s="143"/>
      <c r="G6" s="143"/>
      <c r="H6" s="143"/>
      <c r="I6" s="70"/>
      <c r="J6" s="143"/>
      <c r="K6" s="143"/>
      <c r="L6" s="72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</row>
    <row r="7" spans="1:46" s="73" customFormat="1" ht="16.5" customHeight="1">
      <c r="A7" s="143"/>
      <c r="B7" s="144"/>
      <c r="C7" s="143"/>
      <c r="D7" s="143"/>
      <c r="E7" s="146" t="s">
        <v>16</v>
      </c>
      <c r="F7" s="146"/>
      <c r="G7" s="146"/>
      <c r="H7" s="146"/>
      <c r="I7" s="70"/>
      <c r="J7" s="143"/>
      <c r="K7" s="143"/>
      <c r="L7" s="72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</row>
    <row r="8" spans="1:46" s="73" customFormat="1">
      <c r="A8" s="143"/>
      <c r="B8" s="144"/>
      <c r="C8" s="143"/>
      <c r="D8" s="143"/>
      <c r="E8" s="143"/>
      <c r="F8" s="143"/>
      <c r="G8" s="143"/>
      <c r="H8" s="143"/>
      <c r="I8" s="70"/>
      <c r="J8" s="143"/>
      <c r="K8" s="143"/>
      <c r="L8" s="72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</row>
    <row r="9" spans="1:46" s="73" customFormat="1" ht="12" customHeight="1">
      <c r="A9" s="143"/>
      <c r="B9" s="144"/>
      <c r="C9" s="143"/>
      <c r="D9" s="145" t="s">
        <v>17</v>
      </c>
      <c r="E9" s="143"/>
      <c r="F9" s="147"/>
      <c r="G9" s="143"/>
      <c r="H9" s="143"/>
      <c r="I9" s="71" t="s">
        <v>18</v>
      </c>
      <c r="J9" s="147"/>
      <c r="K9" s="143"/>
      <c r="L9" s="72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</row>
    <row r="10" spans="1:46" s="73" customFormat="1" ht="12" customHeight="1">
      <c r="A10" s="143"/>
      <c r="B10" s="144"/>
      <c r="C10" s="143"/>
      <c r="D10" s="145" t="s">
        <v>19</v>
      </c>
      <c r="E10" s="143"/>
      <c r="F10" s="147" t="s">
        <v>20</v>
      </c>
      <c r="G10" s="143"/>
      <c r="H10" s="143"/>
      <c r="I10" s="71" t="s">
        <v>21</v>
      </c>
      <c r="J10" s="148" t="str">
        <f>'Rekapitulace stavby'!AN8</f>
        <v>17. 3. 2021</v>
      </c>
      <c r="K10" s="143"/>
      <c r="L10" s="72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</row>
    <row r="11" spans="1:46" s="73" customFormat="1" ht="10.9" customHeight="1">
      <c r="A11" s="143"/>
      <c r="B11" s="144"/>
      <c r="C11" s="143"/>
      <c r="D11" s="143"/>
      <c r="E11" s="143"/>
      <c r="F11" s="143"/>
      <c r="G11" s="143"/>
      <c r="H11" s="143"/>
      <c r="I11" s="70"/>
      <c r="J11" s="143"/>
      <c r="K11" s="143"/>
      <c r="L11" s="72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</row>
    <row r="12" spans="1:46" s="73" customFormat="1" ht="12" customHeight="1">
      <c r="A12" s="143"/>
      <c r="B12" s="144"/>
      <c r="C12" s="143"/>
      <c r="D12" s="145" t="s">
        <v>23</v>
      </c>
      <c r="E12" s="143"/>
      <c r="F12" s="143"/>
      <c r="G12" s="143"/>
      <c r="H12" s="143"/>
      <c r="I12" s="71" t="s">
        <v>24</v>
      </c>
      <c r="J12" s="147"/>
      <c r="K12" s="143"/>
      <c r="L12" s="72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</row>
    <row r="13" spans="1:46" s="73" customFormat="1" ht="18" customHeight="1">
      <c r="A13" s="143"/>
      <c r="B13" s="144"/>
      <c r="C13" s="143"/>
      <c r="D13" s="143"/>
      <c r="E13" s="147" t="s">
        <v>25</v>
      </c>
      <c r="F13" s="143"/>
      <c r="G13" s="143"/>
      <c r="H13" s="143"/>
      <c r="I13" s="71" t="s">
        <v>26</v>
      </c>
      <c r="J13" s="147"/>
      <c r="K13" s="143"/>
      <c r="L13" s="72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</row>
    <row r="14" spans="1:46" s="73" customFormat="1" ht="6.95" customHeight="1">
      <c r="A14" s="143"/>
      <c r="B14" s="144"/>
      <c r="C14" s="143"/>
      <c r="D14" s="143"/>
      <c r="E14" s="143"/>
      <c r="F14" s="143"/>
      <c r="G14" s="143"/>
      <c r="H14" s="143"/>
      <c r="I14" s="70"/>
      <c r="J14" s="143"/>
      <c r="K14" s="143"/>
      <c r="L14" s="72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</row>
    <row r="15" spans="1:46" s="73" customFormat="1" ht="12" customHeight="1">
      <c r="A15" s="143"/>
      <c r="B15" s="144"/>
      <c r="C15" s="143"/>
      <c r="D15" s="145" t="s">
        <v>27</v>
      </c>
      <c r="E15" s="143"/>
      <c r="F15" s="143"/>
      <c r="G15" s="143"/>
      <c r="H15" s="143"/>
      <c r="I15" s="71" t="s">
        <v>24</v>
      </c>
      <c r="J15" s="10" t="str">
        <f>'Rekapitulace stavby'!AN13</f>
        <v>Vyplň údaj</v>
      </c>
      <c r="K15" s="143"/>
      <c r="L15" s="72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</row>
    <row r="16" spans="1:46" s="73" customFormat="1" ht="18" customHeight="1">
      <c r="A16" s="143"/>
      <c r="B16" s="144"/>
      <c r="C16" s="143"/>
      <c r="D16" s="143"/>
      <c r="E16" s="63" t="str">
        <f>'Rekapitulace stavby'!E14</f>
        <v>Vyplň údaj</v>
      </c>
      <c r="F16" s="63"/>
      <c r="G16" s="63"/>
      <c r="H16" s="63"/>
      <c r="I16" s="71" t="s">
        <v>26</v>
      </c>
      <c r="J16" s="10" t="str">
        <f>'Rekapitulace stavby'!AN14</f>
        <v>Vyplň údaj</v>
      </c>
      <c r="K16" s="143"/>
      <c r="L16" s="72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</row>
    <row r="17" spans="1:31" s="73" customFormat="1" ht="6.95" customHeight="1">
      <c r="A17" s="143"/>
      <c r="B17" s="144"/>
      <c r="C17" s="143"/>
      <c r="D17" s="143"/>
      <c r="E17" s="143"/>
      <c r="F17" s="143"/>
      <c r="G17" s="143"/>
      <c r="H17" s="143"/>
      <c r="I17" s="70"/>
      <c r="J17" s="143"/>
      <c r="K17" s="143"/>
      <c r="L17" s="72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</row>
    <row r="18" spans="1:31" s="73" customFormat="1" ht="12" customHeight="1">
      <c r="A18" s="143"/>
      <c r="B18" s="144"/>
      <c r="C18" s="143"/>
      <c r="D18" s="145" t="s">
        <v>29</v>
      </c>
      <c r="E18" s="143"/>
      <c r="F18" s="143"/>
      <c r="G18" s="143"/>
      <c r="H18" s="143"/>
      <c r="I18" s="71" t="s">
        <v>24</v>
      </c>
      <c r="J18" s="147"/>
      <c r="K18" s="143"/>
      <c r="L18" s="72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</row>
    <row r="19" spans="1:31" s="73" customFormat="1" ht="18" customHeight="1">
      <c r="A19" s="143"/>
      <c r="B19" s="144"/>
      <c r="C19" s="143"/>
      <c r="D19" s="143"/>
      <c r="E19" s="147" t="s">
        <v>30</v>
      </c>
      <c r="F19" s="143"/>
      <c r="G19" s="143"/>
      <c r="H19" s="143"/>
      <c r="I19" s="71" t="s">
        <v>26</v>
      </c>
      <c r="J19" s="147"/>
      <c r="K19" s="143"/>
      <c r="L19" s="72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</row>
    <row r="20" spans="1:31" s="73" customFormat="1" ht="6.95" customHeight="1">
      <c r="A20" s="143"/>
      <c r="B20" s="144"/>
      <c r="C20" s="143"/>
      <c r="D20" s="143"/>
      <c r="E20" s="143"/>
      <c r="F20" s="143"/>
      <c r="G20" s="143"/>
      <c r="H20" s="143"/>
      <c r="I20" s="70"/>
      <c r="J20" s="143"/>
      <c r="K20" s="143"/>
      <c r="L20" s="72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</row>
    <row r="21" spans="1:31" s="73" customFormat="1" ht="12" customHeight="1">
      <c r="A21" s="143"/>
      <c r="B21" s="144"/>
      <c r="C21" s="143"/>
      <c r="D21" s="145" t="s">
        <v>32</v>
      </c>
      <c r="E21" s="143"/>
      <c r="F21" s="143"/>
      <c r="G21" s="143"/>
      <c r="H21" s="143"/>
      <c r="I21" s="71" t="s">
        <v>24</v>
      </c>
      <c r="J21" s="147"/>
      <c r="K21" s="143"/>
      <c r="L21" s="72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</row>
    <row r="22" spans="1:31" s="73" customFormat="1" ht="18" customHeight="1">
      <c r="A22" s="143"/>
      <c r="B22" s="144"/>
      <c r="C22" s="143"/>
      <c r="D22" s="143"/>
      <c r="E22" s="147" t="s">
        <v>33</v>
      </c>
      <c r="F22" s="143"/>
      <c r="G22" s="143"/>
      <c r="H22" s="143"/>
      <c r="I22" s="71" t="s">
        <v>26</v>
      </c>
      <c r="J22" s="147"/>
      <c r="K22" s="143"/>
      <c r="L22" s="72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</row>
    <row r="23" spans="1:31" s="73" customFormat="1" ht="6.95" customHeight="1">
      <c r="A23" s="143"/>
      <c r="B23" s="144"/>
      <c r="C23" s="143"/>
      <c r="D23" s="143"/>
      <c r="E23" s="143"/>
      <c r="F23" s="143"/>
      <c r="G23" s="143"/>
      <c r="H23" s="143"/>
      <c r="I23" s="70"/>
      <c r="J23" s="143"/>
      <c r="K23" s="143"/>
      <c r="L23" s="72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</row>
    <row r="24" spans="1:31" s="73" customFormat="1" ht="12" customHeight="1">
      <c r="A24" s="143"/>
      <c r="B24" s="144"/>
      <c r="C24" s="143"/>
      <c r="D24" s="145" t="s">
        <v>34</v>
      </c>
      <c r="E24" s="143"/>
      <c r="F24" s="143"/>
      <c r="G24" s="143"/>
      <c r="H24" s="143"/>
      <c r="I24" s="70"/>
      <c r="J24" s="143"/>
      <c r="K24" s="143"/>
      <c r="L24" s="72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</row>
    <row r="25" spans="1:31" s="76" customFormat="1" ht="16.5" customHeight="1">
      <c r="A25" s="149"/>
      <c r="B25" s="150"/>
      <c r="C25" s="149"/>
      <c r="D25" s="149"/>
      <c r="E25" s="151"/>
      <c r="F25" s="151"/>
      <c r="G25" s="151"/>
      <c r="H25" s="151"/>
      <c r="I25" s="74"/>
      <c r="J25" s="149"/>
      <c r="K25" s="149"/>
      <c r="L25" s="75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</row>
    <row r="26" spans="1:31" s="73" customFormat="1" ht="6.95" customHeight="1">
      <c r="A26" s="143"/>
      <c r="B26" s="144"/>
      <c r="C26" s="143"/>
      <c r="D26" s="143"/>
      <c r="E26" s="143"/>
      <c r="F26" s="143"/>
      <c r="G26" s="143"/>
      <c r="H26" s="143"/>
      <c r="I26" s="70"/>
      <c r="J26" s="143"/>
      <c r="K26" s="143"/>
      <c r="L26" s="72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</row>
    <row r="27" spans="1:31" s="73" customFormat="1" ht="6.95" customHeight="1">
      <c r="A27" s="143"/>
      <c r="B27" s="144"/>
      <c r="C27" s="143"/>
      <c r="D27" s="152"/>
      <c r="E27" s="152"/>
      <c r="F27" s="152"/>
      <c r="G27" s="152"/>
      <c r="H27" s="152"/>
      <c r="I27" s="77"/>
      <c r="J27" s="152"/>
      <c r="K27" s="152"/>
      <c r="L27" s="72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</row>
    <row r="28" spans="1:31" s="73" customFormat="1" ht="25.5" customHeight="1">
      <c r="A28" s="143"/>
      <c r="B28" s="144"/>
      <c r="C28" s="143"/>
      <c r="D28" s="153" t="s">
        <v>35</v>
      </c>
      <c r="E28" s="143"/>
      <c r="F28" s="143"/>
      <c r="G28" s="143"/>
      <c r="H28" s="143"/>
      <c r="I28" s="70"/>
      <c r="J28" s="154">
        <f>ROUND(J150, 2)</f>
        <v>0</v>
      </c>
      <c r="K28" s="143"/>
      <c r="L28" s="72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</row>
    <row r="29" spans="1:31" s="73" customFormat="1" ht="6.95" customHeight="1">
      <c r="A29" s="143"/>
      <c r="B29" s="144"/>
      <c r="C29" s="143"/>
      <c r="D29" s="152"/>
      <c r="E29" s="152"/>
      <c r="F29" s="152"/>
      <c r="G29" s="152"/>
      <c r="H29" s="152"/>
      <c r="I29" s="77"/>
      <c r="J29" s="152"/>
      <c r="K29" s="152"/>
      <c r="L29" s="72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73" customFormat="1" ht="14.45" customHeight="1">
      <c r="A30" s="143"/>
      <c r="B30" s="144"/>
      <c r="C30" s="143"/>
      <c r="D30" s="143"/>
      <c r="E30" s="143"/>
      <c r="F30" s="155" t="s">
        <v>37</v>
      </c>
      <c r="G30" s="143"/>
      <c r="H30" s="143"/>
      <c r="I30" s="78" t="s">
        <v>36</v>
      </c>
      <c r="J30" s="155" t="s">
        <v>38</v>
      </c>
      <c r="K30" s="143"/>
      <c r="L30" s="72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</row>
    <row r="31" spans="1:31" s="73" customFormat="1" ht="14.45" customHeight="1">
      <c r="A31" s="143"/>
      <c r="B31" s="144"/>
      <c r="C31" s="143"/>
      <c r="D31" s="156" t="s">
        <v>39</v>
      </c>
      <c r="E31" s="145" t="s">
        <v>40</v>
      </c>
      <c r="F31" s="157">
        <f>ROUND((SUM(BE150:BE578)),  2)</f>
        <v>0</v>
      </c>
      <c r="G31" s="143"/>
      <c r="H31" s="143"/>
      <c r="I31" s="79">
        <v>0.21</v>
      </c>
      <c r="J31" s="157">
        <f>ROUND(((SUM(BE150:BE578))*I31),  2)</f>
        <v>0</v>
      </c>
      <c r="K31" s="143"/>
      <c r="L31" s="72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73" customFormat="1" ht="14.45" customHeight="1">
      <c r="A32" s="143"/>
      <c r="B32" s="144"/>
      <c r="C32" s="143"/>
      <c r="D32" s="143"/>
      <c r="E32" s="145" t="s">
        <v>41</v>
      </c>
      <c r="F32" s="157">
        <f>ROUND((SUM(BF150:BF578)),  2)</f>
        <v>0</v>
      </c>
      <c r="G32" s="143"/>
      <c r="H32" s="143"/>
      <c r="I32" s="79">
        <v>0.15</v>
      </c>
      <c r="J32" s="157">
        <f>ROUND(((SUM(BF150:BF578))*I32),  2)</f>
        <v>0</v>
      </c>
      <c r="K32" s="143"/>
      <c r="L32" s="72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</row>
    <row r="33" spans="1:31" s="73" customFormat="1" ht="14.45" hidden="1" customHeight="1">
      <c r="A33" s="143"/>
      <c r="B33" s="144"/>
      <c r="C33" s="143"/>
      <c r="D33" s="143"/>
      <c r="E33" s="145" t="s">
        <v>42</v>
      </c>
      <c r="F33" s="157">
        <f>ROUND((SUM(BG150:BG578)),  2)</f>
        <v>0</v>
      </c>
      <c r="G33" s="143"/>
      <c r="H33" s="143"/>
      <c r="I33" s="79">
        <v>0.21</v>
      </c>
      <c r="J33" s="157">
        <f>0</f>
        <v>0</v>
      </c>
      <c r="K33" s="143"/>
      <c r="L33" s="72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</row>
    <row r="34" spans="1:31" s="73" customFormat="1" ht="14.45" hidden="1" customHeight="1">
      <c r="A34" s="143"/>
      <c r="B34" s="144"/>
      <c r="C34" s="143"/>
      <c r="D34" s="143"/>
      <c r="E34" s="145" t="s">
        <v>43</v>
      </c>
      <c r="F34" s="157">
        <f>ROUND((SUM(BH150:BH578)),  2)</f>
        <v>0</v>
      </c>
      <c r="G34" s="143"/>
      <c r="H34" s="143"/>
      <c r="I34" s="79">
        <v>0.15</v>
      </c>
      <c r="J34" s="157">
        <f>0</f>
        <v>0</v>
      </c>
      <c r="K34" s="143"/>
      <c r="L34" s="72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</row>
    <row r="35" spans="1:31" s="73" customFormat="1" ht="14.45" hidden="1" customHeight="1">
      <c r="A35" s="143"/>
      <c r="B35" s="144"/>
      <c r="C35" s="143"/>
      <c r="D35" s="143"/>
      <c r="E35" s="145" t="s">
        <v>44</v>
      </c>
      <c r="F35" s="157">
        <f>ROUND((SUM(BI150:BI578)),  2)</f>
        <v>0</v>
      </c>
      <c r="G35" s="143"/>
      <c r="H35" s="143"/>
      <c r="I35" s="79">
        <v>0</v>
      </c>
      <c r="J35" s="157">
        <f>0</f>
        <v>0</v>
      </c>
      <c r="K35" s="143"/>
      <c r="L35" s="72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</row>
    <row r="36" spans="1:31" s="73" customFormat="1" ht="6.95" customHeight="1">
      <c r="A36" s="143"/>
      <c r="B36" s="144"/>
      <c r="C36" s="143"/>
      <c r="D36" s="143"/>
      <c r="E36" s="143"/>
      <c r="F36" s="143"/>
      <c r="G36" s="143"/>
      <c r="H36" s="143"/>
      <c r="I36" s="70"/>
      <c r="J36" s="143"/>
      <c r="K36" s="143"/>
      <c r="L36" s="72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</row>
    <row r="37" spans="1:31" s="73" customFormat="1" ht="25.5" customHeight="1">
      <c r="A37" s="143"/>
      <c r="B37" s="144"/>
      <c r="C37" s="158"/>
      <c r="D37" s="159" t="s">
        <v>45</v>
      </c>
      <c r="E37" s="160"/>
      <c r="F37" s="160"/>
      <c r="G37" s="161" t="s">
        <v>46</v>
      </c>
      <c r="H37" s="162" t="s">
        <v>47</v>
      </c>
      <c r="I37" s="81"/>
      <c r="J37" s="163">
        <f>SUM(J28:J35)</f>
        <v>0</v>
      </c>
      <c r="K37" s="164"/>
      <c r="L37" s="72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</row>
    <row r="38" spans="1:31" s="73" customFormat="1" ht="14.45" customHeight="1">
      <c r="A38" s="143"/>
      <c r="B38" s="144"/>
      <c r="C38" s="143"/>
      <c r="D38" s="143"/>
      <c r="E38" s="143"/>
      <c r="F38" s="143"/>
      <c r="G38" s="143"/>
      <c r="H38" s="143"/>
      <c r="I38" s="70"/>
      <c r="J38" s="143"/>
      <c r="K38" s="143"/>
      <c r="L38" s="72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</row>
    <row r="39" spans="1:31" ht="14.45" customHeight="1">
      <c r="B39" s="141"/>
      <c r="L39" s="68"/>
    </row>
    <row r="40" spans="1:31" ht="14.45" customHeight="1">
      <c r="B40" s="141"/>
      <c r="L40" s="68"/>
    </row>
    <row r="41" spans="1:31" ht="14.45" customHeight="1">
      <c r="B41" s="141"/>
      <c r="D41" s="64"/>
      <c r="E41" s="64"/>
      <c r="F41" s="64"/>
      <c r="G41" s="64"/>
      <c r="H41" s="64"/>
      <c r="J41" s="64"/>
      <c r="K41" s="64"/>
      <c r="L41" s="68"/>
    </row>
    <row r="42" spans="1:31" ht="14.45" customHeight="1">
      <c r="B42" s="141"/>
      <c r="D42" s="64"/>
      <c r="E42" s="64"/>
      <c r="F42" s="64"/>
      <c r="G42" s="64"/>
      <c r="H42" s="64"/>
      <c r="J42" s="64"/>
      <c r="K42" s="64"/>
      <c r="L42" s="68"/>
    </row>
    <row r="43" spans="1:31" ht="14.45" customHeight="1">
      <c r="B43" s="141"/>
      <c r="D43" s="64"/>
      <c r="E43" s="64"/>
      <c r="F43" s="64"/>
      <c r="G43" s="64"/>
      <c r="H43" s="64"/>
      <c r="J43" s="64"/>
      <c r="K43" s="64"/>
      <c r="L43" s="68"/>
    </row>
    <row r="44" spans="1:31" ht="14.45" customHeight="1">
      <c r="B44" s="141"/>
      <c r="D44" s="64"/>
      <c r="E44" s="64"/>
      <c r="F44" s="64"/>
      <c r="G44" s="64"/>
      <c r="H44" s="64"/>
      <c r="J44" s="64"/>
      <c r="K44" s="64"/>
      <c r="L44" s="68"/>
    </row>
    <row r="45" spans="1:31" ht="14.45" customHeight="1">
      <c r="B45" s="141"/>
      <c r="D45" s="64"/>
      <c r="E45" s="64"/>
      <c r="F45" s="64"/>
      <c r="G45" s="64"/>
      <c r="H45" s="64"/>
      <c r="J45" s="64"/>
      <c r="K45" s="64"/>
      <c r="L45" s="68"/>
    </row>
    <row r="46" spans="1:31" ht="14.45" customHeight="1">
      <c r="B46" s="141"/>
      <c r="D46" s="64"/>
      <c r="E46" s="64"/>
      <c r="F46" s="64"/>
      <c r="G46" s="64"/>
      <c r="H46" s="64"/>
      <c r="J46" s="64"/>
      <c r="K46" s="64"/>
      <c r="L46" s="68"/>
    </row>
    <row r="47" spans="1:31" ht="14.45" customHeight="1">
      <c r="B47" s="141"/>
      <c r="D47" s="64"/>
      <c r="E47" s="64"/>
      <c r="F47" s="64"/>
      <c r="G47" s="64"/>
      <c r="H47" s="64"/>
      <c r="J47" s="64"/>
      <c r="K47" s="64"/>
      <c r="L47" s="68"/>
    </row>
    <row r="48" spans="1:31" ht="14.45" customHeight="1">
      <c r="B48" s="141"/>
      <c r="D48" s="64"/>
      <c r="E48" s="64"/>
      <c r="F48" s="64"/>
      <c r="G48" s="64"/>
      <c r="H48" s="64"/>
      <c r="J48" s="64"/>
      <c r="K48" s="64"/>
      <c r="L48" s="68"/>
    </row>
    <row r="49" spans="1:31" ht="14.45" customHeight="1">
      <c r="B49" s="141"/>
      <c r="D49" s="64"/>
      <c r="E49" s="64"/>
      <c r="F49" s="64"/>
      <c r="G49" s="64"/>
      <c r="H49" s="64"/>
      <c r="J49" s="64"/>
      <c r="K49" s="64"/>
      <c r="L49" s="68"/>
    </row>
    <row r="50" spans="1:31" s="73" customFormat="1" ht="14.45" customHeight="1">
      <c r="A50" s="165"/>
      <c r="B50" s="166"/>
      <c r="C50" s="165"/>
      <c r="D50" s="82" t="s">
        <v>48</v>
      </c>
      <c r="E50" s="83"/>
      <c r="F50" s="83"/>
      <c r="G50" s="82" t="s">
        <v>49</v>
      </c>
      <c r="H50" s="83"/>
      <c r="I50" s="83"/>
      <c r="J50" s="83"/>
      <c r="K50" s="83"/>
      <c r="L50" s="72"/>
    </row>
    <row r="51" spans="1:31">
      <c r="B51" s="141"/>
      <c r="D51" s="64"/>
      <c r="E51" s="64"/>
      <c r="F51" s="64"/>
      <c r="G51" s="64"/>
      <c r="H51" s="64"/>
      <c r="J51" s="64"/>
      <c r="K51" s="64"/>
      <c r="L51" s="68"/>
    </row>
    <row r="52" spans="1:31">
      <c r="B52" s="141"/>
      <c r="D52" s="64"/>
      <c r="E52" s="64"/>
      <c r="F52" s="64"/>
      <c r="G52" s="64"/>
      <c r="H52" s="64"/>
      <c r="J52" s="64"/>
      <c r="K52" s="64"/>
      <c r="L52" s="68"/>
    </row>
    <row r="53" spans="1:31">
      <c r="B53" s="141"/>
      <c r="D53" s="64"/>
      <c r="E53" s="64"/>
      <c r="F53" s="64"/>
      <c r="G53" s="64"/>
      <c r="H53" s="64"/>
      <c r="J53" s="64"/>
      <c r="K53" s="64"/>
      <c r="L53" s="68"/>
    </row>
    <row r="54" spans="1:31">
      <c r="B54" s="141"/>
      <c r="D54" s="64"/>
      <c r="E54" s="64"/>
      <c r="F54" s="64"/>
      <c r="G54" s="64"/>
      <c r="H54" s="64"/>
      <c r="J54" s="64"/>
      <c r="K54" s="64"/>
      <c r="L54" s="68"/>
    </row>
    <row r="55" spans="1:31">
      <c r="B55" s="141"/>
      <c r="D55" s="64"/>
      <c r="E55" s="64"/>
      <c r="F55" s="64"/>
      <c r="G55" s="64"/>
      <c r="H55" s="64"/>
      <c r="J55" s="64"/>
      <c r="K55" s="64"/>
      <c r="L55" s="68"/>
    </row>
    <row r="56" spans="1:31">
      <c r="B56" s="141"/>
      <c r="D56" s="64"/>
      <c r="E56" s="64"/>
      <c r="F56" s="64"/>
      <c r="G56" s="64"/>
      <c r="H56" s="64"/>
      <c r="J56" s="64"/>
      <c r="K56" s="64"/>
      <c r="L56" s="68"/>
    </row>
    <row r="57" spans="1:31">
      <c r="B57" s="141"/>
      <c r="D57" s="64"/>
      <c r="E57" s="64"/>
      <c r="F57" s="64"/>
      <c r="G57" s="64"/>
      <c r="H57" s="64"/>
      <c r="J57" s="64"/>
      <c r="K57" s="64"/>
      <c r="L57" s="68"/>
    </row>
    <row r="58" spans="1:31">
      <c r="B58" s="141"/>
      <c r="D58" s="64"/>
      <c r="E58" s="64"/>
      <c r="F58" s="64"/>
      <c r="G58" s="64"/>
      <c r="H58" s="64"/>
      <c r="J58" s="64"/>
      <c r="K58" s="64"/>
      <c r="L58" s="68"/>
    </row>
    <row r="59" spans="1:31">
      <c r="B59" s="141"/>
      <c r="D59" s="64"/>
      <c r="E59" s="64"/>
      <c r="F59" s="64"/>
      <c r="G59" s="64"/>
      <c r="H59" s="64"/>
      <c r="J59" s="64"/>
      <c r="K59" s="64"/>
      <c r="L59" s="68"/>
    </row>
    <row r="60" spans="1:31">
      <c r="B60" s="141"/>
      <c r="D60" s="64"/>
      <c r="E60" s="64"/>
      <c r="F60" s="64"/>
      <c r="G60" s="64"/>
      <c r="H60" s="64"/>
      <c r="J60" s="64"/>
      <c r="K60" s="64"/>
      <c r="L60" s="68"/>
    </row>
    <row r="61" spans="1:31" s="73" customFormat="1" ht="12.75">
      <c r="A61" s="143"/>
      <c r="B61" s="144"/>
      <c r="C61" s="143"/>
      <c r="D61" s="84" t="s">
        <v>50</v>
      </c>
      <c r="E61" s="85"/>
      <c r="F61" s="86" t="s">
        <v>51</v>
      </c>
      <c r="G61" s="84" t="s">
        <v>50</v>
      </c>
      <c r="H61" s="85"/>
      <c r="I61" s="85"/>
      <c r="J61" s="87" t="s">
        <v>51</v>
      </c>
      <c r="K61" s="85"/>
      <c r="L61" s="72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</row>
    <row r="62" spans="1:31">
      <c r="B62" s="141"/>
      <c r="D62" s="64"/>
      <c r="E62" s="64"/>
      <c r="F62" s="64"/>
      <c r="G62" s="64"/>
      <c r="H62" s="64"/>
      <c r="J62" s="64"/>
      <c r="K62" s="64"/>
      <c r="L62" s="68"/>
    </row>
    <row r="63" spans="1:31">
      <c r="B63" s="141"/>
      <c r="D63" s="64"/>
      <c r="E63" s="64"/>
      <c r="F63" s="64"/>
      <c r="G63" s="64"/>
      <c r="H63" s="64"/>
      <c r="J63" s="64"/>
      <c r="K63" s="64"/>
      <c r="L63" s="68"/>
    </row>
    <row r="64" spans="1:31">
      <c r="B64" s="141"/>
      <c r="D64" s="64"/>
      <c r="E64" s="64"/>
      <c r="F64" s="64"/>
      <c r="G64" s="64"/>
      <c r="H64" s="64"/>
      <c r="J64" s="64"/>
      <c r="K64" s="64"/>
      <c r="L64" s="68"/>
    </row>
    <row r="65" spans="1:31" s="73" customFormat="1" ht="12.75">
      <c r="A65" s="143"/>
      <c r="B65" s="144"/>
      <c r="C65" s="143"/>
      <c r="D65" s="82" t="s">
        <v>52</v>
      </c>
      <c r="E65" s="88"/>
      <c r="F65" s="88"/>
      <c r="G65" s="82" t="s">
        <v>53</v>
      </c>
      <c r="H65" s="88"/>
      <c r="I65" s="88"/>
      <c r="J65" s="88"/>
      <c r="K65" s="88"/>
      <c r="L65" s="72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</row>
    <row r="66" spans="1:31">
      <c r="B66" s="141"/>
      <c r="D66" s="64"/>
      <c r="E66" s="64"/>
      <c r="F66" s="64"/>
      <c r="G66" s="64"/>
      <c r="H66" s="64"/>
      <c r="J66" s="64"/>
      <c r="K66" s="64"/>
      <c r="L66" s="68"/>
    </row>
    <row r="67" spans="1:31">
      <c r="B67" s="141"/>
      <c r="D67" s="64"/>
      <c r="E67" s="64"/>
      <c r="F67" s="64"/>
      <c r="G67" s="64"/>
      <c r="H67" s="64"/>
      <c r="J67" s="64"/>
      <c r="K67" s="64"/>
      <c r="L67" s="68"/>
    </row>
    <row r="68" spans="1:31">
      <c r="B68" s="141"/>
      <c r="D68" s="64"/>
      <c r="E68" s="64"/>
      <c r="F68" s="64"/>
      <c r="G68" s="64"/>
      <c r="H68" s="64"/>
      <c r="J68" s="64"/>
      <c r="K68" s="64"/>
      <c r="L68" s="68"/>
    </row>
    <row r="69" spans="1:31">
      <c r="B69" s="141"/>
      <c r="D69" s="64"/>
      <c r="E69" s="64"/>
      <c r="F69" s="64"/>
      <c r="G69" s="64"/>
      <c r="H69" s="64"/>
      <c r="J69" s="64"/>
      <c r="K69" s="64"/>
      <c r="L69" s="68"/>
    </row>
    <row r="70" spans="1:31">
      <c r="B70" s="141"/>
      <c r="D70" s="64"/>
      <c r="E70" s="64"/>
      <c r="F70" s="64"/>
      <c r="G70" s="64"/>
      <c r="H70" s="64"/>
      <c r="J70" s="64"/>
      <c r="K70" s="64"/>
      <c r="L70" s="68"/>
    </row>
    <row r="71" spans="1:31">
      <c r="B71" s="141"/>
      <c r="D71" s="64"/>
      <c r="E71" s="64"/>
      <c r="F71" s="64"/>
      <c r="G71" s="64"/>
      <c r="H71" s="64"/>
      <c r="J71" s="64"/>
      <c r="K71" s="64"/>
      <c r="L71" s="68"/>
    </row>
    <row r="72" spans="1:31">
      <c r="B72" s="141"/>
      <c r="D72" s="64"/>
      <c r="E72" s="64"/>
      <c r="F72" s="64"/>
      <c r="G72" s="64"/>
      <c r="H72" s="64"/>
      <c r="J72" s="64"/>
      <c r="K72" s="64"/>
      <c r="L72" s="68"/>
    </row>
    <row r="73" spans="1:31">
      <c r="B73" s="141"/>
      <c r="D73" s="64"/>
      <c r="E73" s="64"/>
      <c r="F73" s="64"/>
      <c r="G73" s="64"/>
      <c r="H73" s="64"/>
      <c r="J73" s="64"/>
      <c r="K73" s="64"/>
      <c r="L73" s="68"/>
    </row>
    <row r="74" spans="1:31">
      <c r="B74" s="141"/>
      <c r="D74" s="64"/>
      <c r="E74" s="64"/>
      <c r="F74" s="64"/>
      <c r="G74" s="64"/>
      <c r="H74" s="64"/>
      <c r="J74" s="64"/>
      <c r="K74" s="64"/>
      <c r="L74" s="68"/>
    </row>
    <row r="75" spans="1:31">
      <c r="B75" s="141"/>
      <c r="D75" s="64"/>
      <c r="E75" s="64"/>
      <c r="F75" s="64"/>
      <c r="G75" s="64"/>
      <c r="H75" s="64"/>
      <c r="J75" s="64"/>
      <c r="K75" s="64"/>
      <c r="L75" s="68"/>
    </row>
    <row r="76" spans="1:31" s="73" customFormat="1" ht="12.75">
      <c r="A76" s="143"/>
      <c r="B76" s="144"/>
      <c r="C76" s="143"/>
      <c r="D76" s="84" t="s">
        <v>50</v>
      </c>
      <c r="E76" s="85"/>
      <c r="F76" s="86" t="s">
        <v>51</v>
      </c>
      <c r="G76" s="84" t="s">
        <v>50</v>
      </c>
      <c r="H76" s="85"/>
      <c r="I76" s="85"/>
      <c r="J76" s="87" t="s">
        <v>51</v>
      </c>
      <c r="K76" s="85"/>
      <c r="L76" s="72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</row>
    <row r="77" spans="1:31" s="73" customFormat="1" ht="14.45" customHeight="1">
      <c r="A77" s="143"/>
      <c r="B77" s="172"/>
      <c r="C77" s="173"/>
      <c r="D77" s="173"/>
      <c r="E77" s="173"/>
      <c r="F77" s="173"/>
      <c r="G77" s="173"/>
      <c r="H77" s="173"/>
      <c r="I77" s="89"/>
      <c r="J77" s="173"/>
      <c r="K77" s="173"/>
      <c r="L77" s="72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</row>
    <row r="81" spans="1:47" s="73" customFormat="1" ht="6.95" customHeight="1">
      <c r="A81" s="143"/>
      <c r="B81" s="174"/>
      <c r="C81" s="175"/>
      <c r="D81" s="175"/>
      <c r="E81" s="175"/>
      <c r="F81" s="175"/>
      <c r="G81" s="175"/>
      <c r="H81" s="175"/>
      <c r="I81" s="90"/>
      <c r="J81" s="175"/>
      <c r="K81" s="175"/>
      <c r="L81" s="72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</row>
    <row r="82" spans="1:47" s="73" customFormat="1" ht="24.95" customHeight="1">
      <c r="A82" s="143"/>
      <c r="B82" s="144"/>
      <c r="C82" s="142" t="s">
        <v>84</v>
      </c>
      <c r="D82" s="143"/>
      <c r="E82" s="143"/>
      <c r="F82" s="143"/>
      <c r="G82" s="143"/>
      <c r="H82" s="143"/>
      <c r="I82" s="70"/>
      <c r="J82" s="143"/>
      <c r="K82" s="143"/>
      <c r="L82" s="72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</row>
    <row r="83" spans="1:47" s="73" customFormat="1" ht="6.95" customHeight="1">
      <c r="A83" s="143"/>
      <c r="B83" s="144"/>
      <c r="C83" s="143"/>
      <c r="D83" s="143"/>
      <c r="E83" s="143"/>
      <c r="F83" s="143"/>
      <c r="G83" s="143"/>
      <c r="H83" s="143"/>
      <c r="I83" s="70"/>
      <c r="J83" s="143"/>
      <c r="K83" s="143"/>
      <c r="L83" s="72"/>
      <c r="S83" s="70"/>
      <c r="T83" s="70"/>
      <c r="U83" s="70"/>
      <c r="V83" s="70"/>
      <c r="W83" s="70"/>
      <c r="X83" s="70"/>
      <c r="Y83" s="70"/>
      <c r="Z83" s="70"/>
      <c r="AA83" s="70"/>
      <c r="AB83" s="70"/>
      <c r="AC83" s="70"/>
      <c r="AD83" s="70"/>
      <c r="AE83" s="70"/>
    </row>
    <row r="84" spans="1:47" s="73" customFormat="1" ht="12" customHeight="1">
      <c r="A84" s="143"/>
      <c r="B84" s="144"/>
      <c r="C84" s="145" t="s">
        <v>15</v>
      </c>
      <c r="D84" s="143"/>
      <c r="E84" s="143"/>
      <c r="F84" s="143"/>
      <c r="G84" s="143"/>
      <c r="H84" s="143"/>
      <c r="I84" s="70"/>
      <c r="J84" s="143"/>
      <c r="K84" s="143"/>
      <c r="L84" s="72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</row>
    <row r="85" spans="1:47" s="73" customFormat="1" ht="16.5" customHeight="1">
      <c r="A85" s="143"/>
      <c r="B85" s="144"/>
      <c r="C85" s="143"/>
      <c r="D85" s="143"/>
      <c r="E85" s="146" t="str">
        <f>E7</f>
        <v>Statické zajištění telefonní ústředny</v>
      </c>
      <c r="F85" s="146"/>
      <c r="G85" s="146"/>
      <c r="H85" s="146"/>
      <c r="I85" s="70"/>
      <c r="J85" s="143"/>
      <c r="K85" s="143"/>
      <c r="L85" s="72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</row>
    <row r="86" spans="1:47" s="73" customFormat="1" ht="6.95" customHeight="1">
      <c r="A86" s="143"/>
      <c r="B86" s="144"/>
      <c r="C86" s="143"/>
      <c r="D86" s="143"/>
      <c r="E86" s="143"/>
      <c r="F86" s="143"/>
      <c r="G86" s="143"/>
      <c r="H86" s="143"/>
      <c r="I86" s="70"/>
      <c r="J86" s="143"/>
      <c r="K86" s="143"/>
      <c r="L86" s="72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  <c r="AD86" s="70"/>
      <c r="AE86" s="70"/>
    </row>
    <row r="87" spans="1:47" s="73" customFormat="1" ht="12" customHeight="1">
      <c r="A87" s="143"/>
      <c r="B87" s="144"/>
      <c r="C87" s="145" t="s">
        <v>19</v>
      </c>
      <c r="D87" s="143"/>
      <c r="E87" s="143"/>
      <c r="F87" s="147" t="str">
        <f>F10</f>
        <v>Malinovského nám.3,Brno</v>
      </c>
      <c r="G87" s="143"/>
      <c r="H87" s="143"/>
      <c r="I87" s="71" t="s">
        <v>21</v>
      </c>
      <c r="J87" s="148" t="str">
        <f>IF(J10="","",J10)</f>
        <v>17. 3. 2021</v>
      </c>
      <c r="K87" s="143"/>
      <c r="L87" s="72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</row>
    <row r="88" spans="1:47" s="73" customFormat="1" ht="6.95" customHeight="1">
      <c r="A88" s="143"/>
      <c r="B88" s="144"/>
      <c r="C88" s="143"/>
      <c r="D88" s="143"/>
      <c r="E88" s="143"/>
      <c r="F88" s="143"/>
      <c r="G88" s="143"/>
      <c r="H88" s="143"/>
      <c r="I88" s="70"/>
      <c r="J88" s="143"/>
      <c r="K88" s="143"/>
      <c r="L88" s="72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70"/>
      <c r="AD88" s="70"/>
      <c r="AE88" s="70"/>
    </row>
    <row r="89" spans="1:47" s="73" customFormat="1" ht="15.2" customHeight="1">
      <c r="A89" s="143"/>
      <c r="B89" s="144"/>
      <c r="C89" s="145" t="s">
        <v>23</v>
      </c>
      <c r="D89" s="143"/>
      <c r="E89" s="143"/>
      <c r="F89" s="147" t="str">
        <f>E13</f>
        <v>SmBrno,Dominikán.nám.1,Brno</v>
      </c>
      <c r="G89" s="143"/>
      <c r="H89" s="143"/>
      <c r="I89" s="71" t="s">
        <v>29</v>
      </c>
      <c r="J89" s="176" t="str">
        <f>E19</f>
        <v>ing.arch.R.Ševčík</v>
      </c>
      <c r="K89" s="143"/>
      <c r="L89" s="72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</row>
    <row r="90" spans="1:47" s="73" customFormat="1" ht="15.2" customHeight="1">
      <c r="A90" s="143"/>
      <c r="B90" s="144"/>
      <c r="C90" s="145" t="s">
        <v>27</v>
      </c>
      <c r="D90" s="143"/>
      <c r="E90" s="143"/>
      <c r="F90" s="147" t="str">
        <f>IF(E16="","",E16)</f>
        <v>Vyplň údaj</v>
      </c>
      <c r="G90" s="143"/>
      <c r="H90" s="143"/>
      <c r="I90" s="71" t="s">
        <v>32</v>
      </c>
      <c r="J90" s="176" t="str">
        <f>E22</f>
        <v>R.Volková</v>
      </c>
      <c r="K90" s="143"/>
      <c r="L90" s="72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70"/>
      <c r="AD90" s="70"/>
      <c r="AE90" s="70"/>
    </row>
    <row r="91" spans="1:47" s="73" customFormat="1" ht="10.35" customHeight="1">
      <c r="A91" s="143"/>
      <c r="B91" s="144"/>
      <c r="C91" s="143"/>
      <c r="D91" s="143"/>
      <c r="E91" s="143"/>
      <c r="F91" s="143"/>
      <c r="G91" s="143"/>
      <c r="H91" s="143"/>
      <c r="I91" s="70"/>
      <c r="J91" s="143"/>
      <c r="K91" s="143"/>
      <c r="L91" s="72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</row>
    <row r="92" spans="1:47" s="73" customFormat="1" ht="29.25" customHeight="1">
      <c r="A92" s="143"/>
      <c r="B92" s="144"/>
      <c r="C92" s="177" t="s">
        <v>85</v>
      </c>
      <c r="D92" s="158"/>
      <c r="E92" s="158"/>
      <c r="F92" s="158"/>
      <c r="G92" s="158"/>
      <c r="H92" s="158"/>
      <c r="I92" s="80"/>
      <c r="J92" s="178" t="s">
        <v>86</v>
      </c>
      <c r="K92" s="158"/>
      <c r="L92" s="72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</row>
    <row r="93" spans="1:47" s="73" customFormat="1" ht="10.35" customHeight="1">
      <c r="A93" s="143"/>
      <c r="B93" s="144"/>
      <c r="C93" s="143"/>
      <c r="D93" s="143"/>
      <c r="E93" s="143"/>
      <c r="F93" s="143"/>
      <c r="G93" s="143"/>
      <c r="H93" s="143"/>
      <c r="I93" s="70"/>
      <c r="J93" s="143"/>
      <c r="K93" s="143"/>
      <c r="L93" s="72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</row>
    <row r="94" spans="1:47" s="73" customFormat="1" ht="22.9" customHeight="1">
      <c r="A94" s="143"/>
      <c r="B94" s="144"/>
      <c r="C94" s="179" t="s">
        <v>87</v>
      </c>
      <c r="D94" s="143"/>
      <c r="E94" s="143"/>
      <c r="F94" s="143"/>
      <c r="G94" s="143"/>
      <c r="H94" s="143"/>
      <c r="I94" s="70"/>
      <c r="J94" s="154">
        <f>J150</f>
        <v>0</v>
      </c>
      <c r="K94" s="143"/>
      <c r="L94" s="72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U94" s="66" t="s">
        <v>88</v>
      </c>
    </row>
    <row r="95" spans="1:47" s="91" customFormat="1" ht="24.95" customHeight="1">
      <c r="A95" s="180"/>
      <c r="B95" s="181"/>
      <c r="C95" s="180"/>
      <c r="D95" s="182" t="s">
        <v>89</v>
      </c>
      <c r="E95" s="183"/>
      <c r="F95" s="183"/>
      <c r="G95" s="183"/>
      <c r="H95" s="183"/>
      <c r="I95" s="93"/>
      <c r="J95" s="184">
        <f>J151</f>
        <v>0</v>
      </c>
      <c r="K95" s="180"/>
      <c r="L95" s="92"/>
    </row>
    <row r="96" spans="1:47" s="94" customFormat="1" ht="19.899999999999999" customHeight="1">
      <c r="A96" s="185"/>
      <c r="B96" s="186"/>
      <c r="C96" s="185"/>
      <c r="D96" s="187" t="s">
        <v>90</v>
      </c>
      <c r="E96" s="188"/>
      <c r="F96" s="188"/>
      <c r="G96" s="188"/>
      <c r="H96" s="188"/>
      <c r="I96" s="96"/>
      <c r="J96" s="189">
        <f>J152</f>
        <v>0</v>
      </c>
      <c r="K96" s="185"/>
      <c r="L96" s="95"/>
    </row>
    <row r="97" spans="1:12" s="94" customFormat="1" ht="19.899999999999999" customHeight="1">
      <c r="A97" s="185"/>
      <c r="B97" s="186"/>
      <c r="C97" s="185"/>
      <c r="D97" s="187" t="s">
        <v>91</v>
      </c>
      <c r="E97" s="188"/>
      <c r="F97" s="188"/>
      <c r="G97" s="188"/>
      <c r="H97" s="188"/>
      <c r="I97" s="96"/>
      <c r="J97" s="189">
        <f>J165</f>
        <v>0</v>
      </c>
      <c r="K97" s="185"/>
      <c r="L97" s="95"/>
    </row>
    <row r="98" spans="1:12" s="94" customFormat="1" ht="19.899999999999999" customHeight="1">
      <c r="A98" s="185"/>
      <c r="B98" s="186"/>
      <c r="C98" s="185"/>
      <c r="D98" s="187" t="s">
        <v>92</v>
      </c>
      <c r="E98" s="188"/>
      <c r="F98" s="188"/>
      <c r="G98" s="188"/>
      <c r="H98" s="188"/>
      <c r="I98" s="96"/>
      <c r="J98" s="189">
        <f>J180</f>
        <v>0</v>
      </c>
      <c r="K98" s="185"/>
      <c r="L98" s="95"/>
    </row>
    <row r="99" spans="1:12" s="94" customFormat="1" ht="19.899999999999999" customHeight="1">
      <c r="A99" s="185"/>
      <c r="B99" s="186"/>
      <c r="C99" s="185"/>
      <c r="D99" s="187" t="s">
        <v>93</v>
      </c>
      <c r="E99" s="188"/>
      <c r="F99" s="188"/>
      <c r="G99" s="188"/>
      <c r="H99" s="188"/>
      <c r="I99" s="96"/>
      <c r="J99" s="189">
        <f>J186</f>
        <v>0</v>
      </c>
      <c r="K99" s="185"/>
      <c r="L99" s="95"/>
    </row>
    <row r="100" spans="1:12" s="94" customFormat="1" ht="19.899999999999999" customHeight="1">
      <c r="A100" s="185"/>
      <c r="B100" s="186"/>
      <c r="C100" s="185"/>
      <c r="D100" s="187" t="s">
        <v>94</v>
      </c>
      <c r="E100" s="188"/>
      <c r="F100" s="188"/>
      <c r="G100" s="188"/>
      <c r="H100" s="188"/>
      <c r="I100" s="96"/>
      <c r="J100" s="189">
        <f>J189</f>
        <v>0</v>
      </c>
      <c r="K100" s="185"/>
      <c r="L100" s="95"/>
    </row>
    <row r="101" spans="1:12" s="94" customFormat="1" ht="19.899999999999999" customHeight="1">
      <c r="A101" s="185"/>
      <c r="B101" s="186"/>
      <c r="C101" s="185"/>
      <c r="D101" s="187" t="s">
        <v>95</v>
      </c>
      <c r="E101" s="188"/>
      <c r="F101" s="188"/>
      <c r="G101" s="188"/>
      <c r="H101" s="188"/>
      <c r="I101" s="96"/>
      <c r="J101" s="189">
        <f>J197</f>
        <v>0</v>
      </c>
      <c r="K101" s="185"/>
      <c r="L101" s="95"/>
    </row>
    <row r="102" spans="1:12" s="94" customFormat="1" ht="19.899999999999999" customHeight="1">
      <c r="A102" s="185"/>
      <c r="B102" s="186"/>
      <c r="C102" s="185"/>
      <c r="D102" s="187" t="s">
        <v>96</v>
      </c>
      <c r="E102" s="188"/>
      <c r="F102" s="188"/>
      <c r="G102" s="188"/>
      <c r="H102" s="188"/>
      <c r="I102" s="96"/>
      <c r="J102" s="189">
        <f>J241</f>
        <v>0</v>
      </c>
      <c r="K102" s="185"/>
      <c r="L102" s="95"/>
    </row>
    <row r="103" spans="1:12" s="94" customFormat="1" ht="19.899999999999999" customHeight="1">
      <c r="A103" s="185"/>
      <c r="B103" s="186"/>
      <c r="C103" s="185"/>
      <c r="D103" s="187" t="s">
        <v>97</v>
      </c>
      <c r="E103" s="188"/>
      <c r="F103" s="188"/>
      <c r="G103" s="188"/>
      <c r="H103" s="188"/>
      <c r="I103" s="96"/>
      <c r="J103" s="189">
        <f>J248</f>
        <v>0</v>
      </c>
      <c r="K103" s="185"/>
      <c r="L103" s="95"/>
    </row>
    <row r="104" spans="1:12" s="94" customFormat="1" ht="19.899999999999999" customHeight="1">
      <c r="A104" s="185"/>
      <c r="B104" s="186"/>
      <c r="C104" s="185"/>
      <c r="D104" s="187" t="s">
        <v>98</v>
      </c>
      <c r="E104" s="188"/>
      <c r="F104" s="188"/>
      <c r="G104" s="188"/>
      <c r="H104" s="188"/>
      <c r="I104" s="96"/>
      <c r="J104" s="189">
        <f>J296</f>
        <v>0</v>
      </c>
      <c r="K104" s="185"/>
      <c r="L104" s="95"/>
    </row>
    <row r="105" spans="1:12" s="94" customFormat="1" ht="19.899999999999999" customHeight="1">
      <c r="A105" s="185"/>
      <c r="B105" s="186"/>
      <c r="C105" s="185"/>
      <c r="D105" s="187" t="s">
        <v>99</v>
      </c>
      <c r="E105" s="188"/>
      <c r="F105" s="188"/>
      <c r="G105" s="188"/>
      <c r="H105" s="188"/>
      <c r="I105" s="96"/>
      <c r="J105" s="189">
        <f>J302</f>
        <v>0</v>
      </c>
      <c r="K105" s="185"/>
      <c r="L105" s="95"/>
    </row>
    <row r="106" spans="1:12" s="91" customFormat="1" ht="24.95" customHeight="1">
      <c r="A106" s="180"/>
      <c r="B106" s="181"/>
      <c r="C106" s="180"/>
      <c r="D106" s="182" t="s">
        <v>100</v>
      </c>
      <c r="E106" s="183"/>
      <c r="F106" s="183"/>
      <c r="G106" s="183"/>
      <c r="H106" s="183"/>
      <c r="I106" s="93"/>
      <c r="J106" s="184">
        <f>J304</f>
        <v>0</v>
      </c>
      <c r="K106" s="180"/>
      <c r="L106" s="92"/>
    </row>
    <row r="107" spans="1:12" s="94" customFormat="1" ht="19.899999999999999" customHeight="1">
      <c r="A107" s="185"/>
      <c r="B107" s="186"/>
      <c r="C107" s="185"/>
      <c r="D107" s="187" t="s">
        <v>101</v>
      </c>
      <c r="E107" s="188"/>
      <c r="F107" s="188"/>
      <c r="G107" s="188"/>
      <c r="H107" s="188"/>
      <c r="I107" s="96"/>
      <c r="J107" s="189">
        <f>J305</f>
        <v>0</v>
      </c>
      <c r="K107" s="185"/>
      <c r="L107" s="95"/>
    </row>
    <row r="108" spans="1:12" s="94" customFormat="1" ht="19.899999999999999" customHeight="1">
      <c r="A108" s="185"/>
      <c r="B108" s="186"/>
      <c r="C108" s="185"/>
      <c r="D108" s="187" t="s">
        <v>102</v>
      </c>
      <c r="E108" s="188"/>
      <c r="F108" s="188"/>
      <c r="G108" s="188"/>
      <c r="H108" s="188"/>
      <c r="I108" s="96"/>
      <c r="J108" s="189">
        <f>J312</f>
        <v>0</v>
      </c>
      <c r="K108" s="185"/>
      <c r="L108" s="95"/>
    </row>
    <row r="109" spans="1:12" s="94" customFormat="1" ht="19.899999999999999" customHeight="1">
      <c r="A109" s="185"/>
      <c r="B109" s="186"/>
      <c r="C109" s="185"/>
      <c r="D109" s="187" t="s">
        <v>103</v>
      </c>
      <c r="E109" s="188"/>
      <c r="F109" s="188"/>
      <c r="G109" s="188"/>
      <c r="H109" s="188"/>
      <c r="I109" s="96"/>
      <c r="J109" s="189">
        <f>J320</f>
        <v>0</v>
      </c>
      <c r="K109" s="185"/>
      <c r="L109" s="95"/>
    </row>
    <row r="110" spans="1:12" s="94" customFormat="1" ht="19.899999999999999" customHeight="1">
      <c r="A110" s="185"/>
      <c r="B110" s="186"/>
      <c r="C110" s="185"/>
      <c r="D110" s="187" t="s">
        <v>104</v>
      </c>
      <c r="E110" s="188"/>
      <c r="F110" s="188"/>
      <c r="G110" s="188"/>
      <c r="H110" s="188"/>
      <c r="I110" s="96"/>
      <c r="J110" s="189">
        <f>J337</f>
        <v>0</v>
      </c>
      <c r="K110" s="185"/>
      <c r="L110" s="95"/>
    </row>
    <row r="111" spans="1:12" s="94" customFormat="1" ht="19.899999999999999" customHeight="1">
      <c r="A111" s="185"/>
      <c r="B111" s="186"/>
      <c r="C111" s="185"/>
      <c r="D111" s="187" t="s">
        <v>105</v>
      </c>
      <c r="E111" s="188"/>
      <c r="F111" s="188"/>
      <c r="G111" s="188"/>
      <c r="H111" s="188"/>
      <c r="I111" s="96"/>
      <c r="J111" s="189">
        <f>J353</f>
        <v>0</v>
      </c>
      <c r="K111" s="185"/>
      <c r="L111" s="95"/>
    </row>
    <row r="112" spans="1:12" s="94" customFormat="1" ht="19.899999999999999" customHeight="1">
      <c r="A112" s="185"/>
      <c r="B112" s="186"/>
      <c r="C112" s="185"/>
      <c r="D112" s="187" t="s">
        <v>106</v>
      </c>
      <c r="E112" s="188"/>
      <c r="F112" s="188"/>
      <c r="G112" s="188"/>
      <c r="H112" s="188"/>
      <c r="I112" s="96"/>
      <c r="J112" s="189">
        <f>J366</f>
        <v>0</v>
      </c>
      <c r="K112" s="185"/>
      <c r="L112" s="95"/>
    </row>
    <row r="113" spans="1:12" s="94" customFormat="1" ht="19.899999999999999" customHeight="1">
      <c r="A113" s="185"/>
      <c r="B113" s="186"/>
      <c r="C113" s="185"/>
      <c r="D113" s="187" t="s">
        <v>107</v>
      </c>
      <c r="E113" s="188"/>
      <c r="F113" s="188"/>
      <c r="G113" s="188"/>
      <c r="H113" s="188"/>
      <c r="I113" s="96"/>
      <c r="J113" s="189">
        <f>J375</f>
        <v>0</v>
      </c>
      <c r="K113" s="185"/>
      <c r="L113" s="95"/>
    </row>
    <row r="114" spans="1:12" s="94" customFormat="1" ht="19.899999999999999" customHeight="1">
      <c r="A114" s="185"/>
      <c r="B114" s="186"/>
      <c r="C114" s="185"/>
      <c r="D114" s="187" t="s">
        <v>108</v>
      </c>
      <c r="E114" s="188"/>
      <c r="F114" s="188"/>
      <c r="G114" s="188"/>
      <c r="H114" s="188"/>
      <c r="I114" s="96"/>
      <c r="J114" s="189">
        <f>J390</f>
        <v>0</v>
      </c>
      <c r="K114" s="185"/>
      <c r="L114" s="95"/>
    </row>
    <row r="115" spans="1:12" s="94" customFormat="1" ht="19.899999999999999" customHeight="1">
      <c r="A115" s="185"/>
      <c r="B115" s="186"/>
      <c r="C115" s="185"/>
      <c r="D115" s="187" t="s">
        <v>109</v>
      </c>
      <c r="E115" s="188"/>
      <c r="F115" s="188"/>
      <c r="G115" s="188"/>
      <c r="H115" s="188"/>
      <c r="I115" s="96"/>
      <c r="J115" s="189">
        <f>J395</f>
        <v>0</v>
      </c>
      <c r="K115" s="185"/>
      <c r="L115" s="95"/>
    </row>
    <row r="116" spans="1:12" s="94" customFormat="1" ht="19.899999999999999" customHeight="1">
      <c r="A116" s="185"/>
      <c r="B116" s="186"/>
      <c r="C116" s="185"/>
      <c r="D116" s="187" t="s">
        <v>110</v>
      </c>
      <c r="E116" s="188"/>
      <c r="F116" s="188"/>
      <c r="G116" s="188"/>
      <c r="H116" s="188"/>
      <c r="I116" s="96"/>
      <c r="J116" s="189">
        <f>J398</f>
        <v>0</v>
      </c>
      <c r="K116" s="185"/>
      <c r="L116" s="95"/>
    </row>
    <row r="117" spans="1:12" s="94" customFormat="1" ht="19.899999999999999" customHeight="1">
      <c r="A117" s="185"/>
      <c r="B117" s="186"/>
      <c r="C117" s="185"/>
      <c r="D117" s="187" t="s">
        <v>111</v>
      </c>
      <c r="E117" s="188"/>
      <c r="F117" s="188"/>
      <c r="G117" s="188"/>
      <c r="H117" s="188"/>
      <c r="I117" s="96"/>
      <c r="J117" s="189">
        <f>J409</f>
        <v>0</v>
      </c>
      <c r="K117" s="185"/>
      <c r="L117" s="95"/>
    </row>
    <row r="118" spans="1:12" s="94" customFormat="1" ht="19.899999999999999" customHeight="1">
      <c r="A118" s="185"/>
      <c r="B118" s="186"/>
      <c r="C118" s="185"/>
      <c r="D118" s="187" t="s">
        <v>112</v>
      </c>
      <c r="E118" s="188"/>
      <c r="F118" s="188"/>
      <c r="G118" s="188"/>
      <c r="H118" s="188"/>
      <c r="I118" s="96"/>
      <c r="J118" s="189">
        <f>J421</f>
        <v>0</v>
      </c>
      <c r="K118" s="185"/>
      <c r="L118" s="95"/>
    </row>
    <row r="119" spans="1:12" s="94" customFormat="1" ht="19.899999999999999" customHeight="1">
      <c r="A119" s="185"/>
      <c r="B119" s="186"/>
      <c r="C119" s="185"/>
      <c r="D119" s="187" t="s">
        <v>113</v>
      </c>
      <c r="E119" s="188"/>
      <c r="F119" s="188"/>
      <c r="G119" s="188"/>
      <c r="H119" s="188"/>
      <c r="I119" s="96"/>
      <c r="J119" s="189">
        <f>J446</f>
        <v>0</v>
      </c>
      <c r="K119" s="185"/>
      <c r="L119" s="95"/>
    </row>
    <row r="120" spans="1:12" s="94" customFormat="1" ht="19.899999999999999" customHeight="1">
      <c r="A120" s="185"/>
      <c r="B120" s="186"/>
      <c r="C120" s="185"/>
      <c r="D120" s="187" t="s">
        <v>114</v>
      </c>
      <c r="E120" s="188"/>
      <c r="F120" s="188"/>
      <c r="G120" s="188"/>
      <c r="H120" s="188"/>
      <c r="I120" s="96"/>
      <c r="J120" s="189">
        <f>J453</f>
        <v>0</v>
      </c>
      <c r="K120" s="185"/>
      <c r="L120" s="95"/>
    </row>
    <row r="121" spans="1:12" s="94" customFormat="1" ht="19.899999999999999" customHeight="1">
      <c r="A121" s="185"/>
      <c r="B121" s="186"/>
      <c r="C121" s="185"/>
      <c r="D121" s="187" t="s">
        <v>115</v>
      </c>
      <c r="E121" s="188"/>
      <c r="F121" s="188"/>
      <c r="G121" s="188"/>
      <c r="H121" s="188"/>
      <c r="I121" s="96"/>
      <c r="J121" s="189">
        <f>J471</f>
        <v>0</v>
      </c>
      <c r="K121" s="185"/>
      <c r="L121" s="95"/>
    </row>
    <row r="122" spans="1:12" s="94" customFormat="1" ht="19.899999999999999" customHeight="1">
      <c r="A122" s="185"/>
      <c r="B122" s="186"/>
      <c r="C122" s="185"/>
      <c r="D122" s="187" t="s">
        <v>116</v>
      </c>
      <c r="E122" s="188"/>
      <c r="F122" s="188"/>
      <c r="G122" s="188"/>
      <c r="H122" s="188"/>
      <c r="I122" s="96"/>
      <c r="J122" s="189">
        <f>J486</f>
        <v>0</v>
      </c>
      <c r="K122" s="185"/>
      <c r="L122" s="95"/>
    </row>
    <row r="123" spans="1:12" s="94" customFormat="1" ht="19.899999999999999" customHeight="1">
      <c r="A123" s="185"/>
      <c r="B123" s="186"/>
      <c r="C123" s="185"/>
      <c r="D123" s="187" t="s">
        <v>117</v>
      </c>
      <c r="E123" s="188"/>
      <c r="F123" s="188"/>
      <c r="G123" s="188"/>
      <c r="H123" s="188"/>
      <c r="I123" s="96"/>
      <c r="J123" s="189">
        <f>J510</f>
        <v>0</v>
      </c>
      <c r="K123" s="185"/>
      <c r="L123" s="95"/>
    </row>
    <row r="124" spans="1:12" s="94" customFormat="1" ht="19.899999999999999" customHeight="1">
      <c r="A124" s="185"/>
      <c r="B124" s="186"/>
      <c r="C124" s="185"/>
      <c r="D124" s="187" t="s">
        <v>118</v>
      </c>
      <c r="E124" s="188"/>
      <c r="F124" s="188"/>
      <c r="G124" s="188"/>
      <c r="H124" s="188"/>
      <c r="I124" s="96"/>
      <c r="J124" s="189">
        <f>J520</f>
        <v>0</v>
      </c>
      <c r="K124" s="185"/>
      <c r="L124" s="95"/>
    </row>
    <row r="125" spans="1:12" s="94" customFormat="1" ht="19.899999999999999" customHeight="1">
      <c r="A125" s="185"/>
      <c r="B125" s="186"/>
      <c r="C125" s="185"/>
      <c r="D125" s="187" t="s">
        <v>119</v>
      </c>
      <c r="E125" s="188"/>
      <c r="F125" s="188"/>
      <c r="G125" s="188"/>
      <c r="H125" s="188"/>
      <c r="I125" s="96"/>
      <c r="J125" s="189">
        <f>J540</f>
        <v>0</v>
      </c>
      <c r="K125" s="185"/>
      <c r="L125" s="95"/>
    </row>
    <row r="126" spans="1:12" s="91" customFormat="1" ht="24.95" customHeight="1">
      <c r="A126" s="180"/>
      <c r="B126" s="181"/>
      <c r="C126" s="180"/>
      <c r="D126" s="182" t="s">
        <v>120</v>
      </c>
      <c r="E126" s="183"/>
      <c r="F126" s="183"/>
      <c r="G126" s="183"/>
      <c r="H126" s="183"/>
      <c r="I126" s="93"/>
      <c r="J126" s="184">
        <f>J551</f>
        <v>0</v>
      </c>
      <c r="K126" s="180"/>
      <c r="L126" s="92"/>
    </row>
    <row r="127" spans="1:12" s="91" customFormat="1" ht="24.95" customHeight="1">
      <c r="A127" s="180"/>
      <c r="B127" s="181"/>
      <c r="C127" s="180"/>
      <c r="D127" s="182" t="s">
        <v>121</v>
      </c>
      <c r="E127" s="183"/>
      <c r="F127" s="183"/>
      <c r="G127" s="183"/>
      <c r="H127" s="183"/>
      <c r="I127" s="93"/>
      <c r="J127" s="184">
        <f>J557</f>
        <v>0</v>
      </c>
      <c r="K127" s="180"/>
      <c r="L127" s="92"/>
    </row>
    <row r="128" spans="1:12" s="94" customFormat="1" ht="19.899999999999999" customHeight="1">
      <c r="A128" s="185"/>
      <c r="B128" s="186"/>
      <c r="C128" s="185"/>
      <c r="D128" s="187" t="s">
        <v>122</v>
      </c>
      <c r="E128" s="188"/>
      <c r="F128" s="188"/>
      <c r="G128" s="188"/>
      <c r="H128" s="188"/>
      <c r="I128" s="96"/>
      <c r="J128" s="189">
        <f>J558</f>
        <v>0</v>
      </c>
      <c r="K128" s="185"/>
      <c r="L128" s="95"/>
    </row>
    <row r="129" spans="1:31" s="94" customFormat="1" ht="19.899999999999999" customHeight="1">
      <c r="A129" s="185"/>
      <c r="B129" s="186"/>
      <c r="C129" s="185"/>
      <c r="D129" s="187" t="s">
        <v>123</v>
      </c>
      <c r="E129" s="188"/>
      <c r="F129" s="188"/>
      <c r="G129" s="188"/>
      <c r="H129" s="188"/>
      <c r="I129" s="96"/>
      <c r="J129" s="189">
        <f>J564</f>
        <v>0</v>
      </c>
      <c r="K129" s="185"/>
      <c r="L129" s="95"/>
    </row>
    <row r="130" spans="1:31" s="94" customFormat="1" ht="19.899999999999999" customHeight="1">
      <c r="A130" s="185"/>
      <c r="B130" s="186"/>
      <c r="C130" s="185"/>
      <c r="D130" s="187" t="s">
        <v>124</v>
      </c>
      <c r="E130" s="188"/>
      <c r="F130" s="188"/>
      <c r="G130" s="188"/>
      <c r="H130" s="188"/>
      <c r="I130" s="96"/>
      <c r="J130" s="189">
        <f>J566</f>
        <v>0</v>
      </c>
      <c r="K130" s="185"/>
      <c r="L130" s="95"/>
    </row>
    <row r="131" spans="1:31" s="94" customFormat="1" ht="19.899999999999999" customHeight="1">
      <c r="A131" s="185"/>
      <c r="B131" s="186"/>
      <c r="C131" s="185"/>
      <c r="D131" s="187" t="s">
        <v>125</v>
      </c>
      <c r="E131" s="188"/>
      <c r="F131" s="188"/>
      <c r="G131" s="188"/>
      <c r="H131" s="188"/>
      <c r="I131" s="96"/>
      <c r="J131" s="189">
        <f>J568</f>
        <v>0</v>
      </c>
      <c r="K131" s="185"/>
      <c r="L131" s="95"/>
    </row>
    <row r="132" spans="1:31" s="94" customFormat="1" ht="19.899999999999999" customHeight="1">
      <c r="A132" s="185"/>
      <c r="B132" s="186"/>
      <c r="C132" s="185"/>
      <c r="D132" s="187" t="s">
        <v>126</v>
      </c>
      <c r="E132" s="188"/>
      <c r="F132" s="188"/>
      <c r="G132" s="188"/>
      <c r="H132" s="188"/>
      <c r="I132" s="96"/>
      <c r="J132" s="189">
        <f>J570</f>
        <v>0</v>
      </c>
      <c r="K132" s="185"/>
      <c r="L132" s="95"/>
    </row>
    <row r="133" spans="1:31" s="73" customFormat="1" ht="21.95" customHeight="1">
      <c r="A133" s="143"/>
      <c r="B133" s="144"/>
      <c r="C133" s="143"/>
      <c r="D133" s="143"/>
      <c r="E133" s="143"/>
      <c r="F133" s="143"/>
      <c r="G133" s="143"/>
      <c r="H133" s="143"/>
      <c r="I133" s="70"/>
      <c r="J133" s="143"/>
      <c r="K133" s="143"/>
      <c r="L133" s="72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</row>
    <row r="134" spans="1:31" s="73" customFormat="1" ht="6.95" customHeight="1">
      <c r="A134" s="143"/>
      <c r="B134" s="172"/>
      <c r="C134" s="173"/>
      <c r="D134" s="173"/>
      <c r="E134" s="173"/>
      <c r="F134" s="173"/>
      <c r="G134" s="173"/>
      <c r="H134" s="173"/>
      <c r="I134" s="89"/>
      <c r="J134" s="173"/>
      <c r="K134" s="173"/>
      <c r="L134" s="72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</row>
    <row r="138" spans="1:31" s="73" customFormat="1" ht="6.95" customHeight="1">
      <c r="A138" s="143"/>
      <c r="B138" s="174"/>
      <c r="C138" s="175"/>
      <c r="D138" s="175"/>
      <c r="E138" s="175"/>
      <c r="F138" s="175"/>
      <c r="G138" s="175"/>
      <c r="H138" s="175"/>
      <c r="I138" s="90"/>
      <c r="J138" s="175"/>
      <c r="K138" s="175"/>
      <c r="L138" s="72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</row>
    <row r="139" spans="1:31" s="73" customFormat="1" ht="24.95" customHeight="1">
      <c r="A139" s="143"/>
      <c r="B139" s="144"/>
      <c r="C139" s="142" t="s">
        <v>127</v>
      </c>
      <c r="D139" s="143"/>
      <c r="E139" s="143"/>
      <c r="F139" s="143"/>
      <c r="G139" s="143"/>
      <c r="H139" s="143"/>
      <c r="I139" s="70"/>
      <c r="J139" s="143"/>
      <c r="K139" s="143"/>
      <c r="L139" s="72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</row>
    <row r="140" spans="1:31" s="73" customFormat="1" ht="6.95" customHeight="1">
      <c r="A140" s="143"/>
      <c r="B140" s="144"/>
      <c r="C140" s="143"/>
      <c r="D140" s="143"/>
      <c r="E140" s="143"/>
      <c r="F140" s="143"/>
      <c r="G140" s="143"/>
      <c r="H140" s="143"/>
      <c r="I140" s="70"/>
      <c r="J140" s="143"/>
      <c r="K140" s="143"/>
      <c r="L140" s="72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</row>
    <row r="141" spans="1:31" s="73" customFormat="1" ht="12" customHeight="1">
      <c r="A141" s="143"/>
      <c r="B141" s="144"/>
      <c r="C141" s="145" t="s">
        <v>15</v>
      </c>
      <c r="D141" s="143"/>
      <c r="E141" s="143"/>
      <c r="F141" s="143"/>
      <c r="G141" s="143"/>
      <c r="H141" s="143"/>
      <c r="I141" s="70"/>
      <c r="J141" s="143"/>
      <c r="K141" s="143"/>
      <c r="L141" s="72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</row>
    <row r="142" spans="1:31" s="73" customFormat="1" ht="16.5" customHeight="1">
      <c r="A142" s="143"/>
      <c r="B142" s="144"/>
      <c r="C142" s="143"/>
      <c r="D142" s="143"/>
      <c r="E142" s="146" t="str">
        <f>E7</f>
        <v>Statické zajištění telefonní ústředny</v>
      </c>
      <c r="F142" s="146"/>
      <c r="G142" s="146"/>
      <c r="H142" s="146"/>
      <c r="I142" s="70"/>
      <c r="J142" s="143"/>
      <c r="K142" s="143"/>
      <c r="L142" s="72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</row>
    <row r="143" spans="1:31" s="73" customFormat="1" ht="6.95" customHeight="1">
      <c r="A143" s="143"/>
      <c r="B143" s="144"/>
      <c r="C143" s="143"/>
      <c r="D143" s="143"/>
      <c r="E143" s="143"/>
      <c r="F143" s="143"/>
      <c r="G143" s="143"/>
      <c r="H143" s="143"/>
      <c r="I143" s="70"/>
      <c r="J143" s="143"/>
      <c r="K143" s="143"/>
      <c r="L143" s="72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</row>
    <row r="144" spans="1:31" s="73" customFormat="1" ht="12" customHeight="1">
      <c r="A144" s="143"/>
      <c r="B144" s="144"/>
      <c r="C144" s="145" t="s">
        <v>19</v>
      </c>
      <c r="D144" s="143"/>
      <c r="E144" s="143"/>
      <c r="F144" s="147" t="str">
        <f>F10</f>
        <v>Malinovského nám.3,Brno</v>
      </c>
      <c r="G144" s="143"/>
      <c r="H144" s="143"/>
      <c r="I144" s="71" t="s">
        <v>21</v>
      </c>
      <c r="J144" s="148" t="str">
        <f>IF(J10="","",J10)</f>
        <v>17. 3. 2021</v>
      </c>
      <c r="K144" s="143"/>
      <c r="L144" s="72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</row>
    <row r="145" spans="1:65" s="73" customFormat="1" ht="6.95" customHeight="1">
      <c r="A145" s="143"/>
      <c r="B145" s="144"/>
      <c r="C145" s="143"/>
      <c r="D145" s="143"/>
      <c r="E145" s="143"/>
      <c r="F145" s="143"/>
      <c r="G145" s="143"/>
      <c r="H145" s="143"/>
      <c r="I145" s="70"/>
      <c r="J145" s="143"/>
      <c r="K145" s="143"/>
      <c r="L145" s="72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</row>
    <row r="146" spans="1:65" s="73" customFormat="1" ht="15.2" customHeight="1">
      <c r="A146" s="143"/>
      <c r="B146" s="144"/>
      <c r="C146" s="145" t="s">
        <v>23</v>
      </c>
      <c r="D146" s="143"/>
      <c r="E146" s="143"/>
      <c r="F146" s="147" t="str">
        <f>E13</f>
        <v>SmBrno,Dominikán.nám.1,Brno</v>
      </c>
      <c r="G146" s="143"/>
      <c r="H146" s="143"/>
      <c r="I146" s="71" t="s">
        <v>29</v>
      </c>
      <c r="J146" s="176" t="str">
        <f>E19</f>
        <v>ing.arch.R.Ševčík</v>
      </c>
      <c r="K146" s="143"/>
      <c r="L146" s="72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</row>
    <row r="147" spans="1:65" s="73" customFormat="1" ht="15.2" customHeight="1">
      <c r="A147" s="143"/>
      <c r="B147" s="144"/>
      <c r="C147" s="145" t="s">
        <v>27</v>
      </c>
      <c r="D147" s="143"/>
      <c r="E147" s="143"/>
      <c r="F147" s="147" t="str">
        <f>IF(E16="","",E16)</f>
        <v>Vyplň údaj</v>
      </c>
      <c r="G147" s="143"/>
      <c r="H147" s="143"/>
      <c r="I147" s="71" t="s">
        <v>32</v>
      </c>
      <c r="J147" s="176" t="str">
        <f>E22</f>
        <v>R.Volková</v>
      </c>
      <c r="K147" s="143"/>
      <c r="L147" s="72"/>
      <c r="S147" s="70"/>
      <c r="T147" s="70"/>
      <c r="U147" s="70"/>
      <c r="V147" s="70"/>
      <c r="W147" s="70"/>
      <c r="X147" s="70"/>
      <c r="Y147" s="70"/>
      <c r="Z147" s="70"/>
      <c r="AA147" s="70"/>
      <c r="AB147" s="70"/>
      <c r="AC147" s="70"/>
      <c r="AD147" s="70"/>
      <c r="AE147" s="70"/>
    </row>
    <row r="148" spans="1:65" s="73" customFormat="1" ht="10.35" customHeight="1">
      <c r="A148" s="143"/>
      <c r="B148" s="144"/>
      <c r="C148" s="143"/>
      <c r="D148" s="143"/>
      <c r="E148" s="143"/>
      <c r="F148" s="143"/>
      <c r="G148" s="143"/>
      <c r="H148" s="143"/>
      <c r="I148" s="70"/>
      <c r="J148" s="143"/>
      <c r="K148" s="143"/>
      <c r="L148" s="72"/>
      <c r="S148" s="70"/>
      <c r="T148" s="70"/>
      <c r="U148" s="70"/>
      <c r="V148" s="70"/>
      <c r="W148" s="70"/>
      <c r="X148" s="70"/>
      <c r="Y148" s="70"/>
      <c r="Z148" s="70"/>
      <c r="AA148" s="70"/>
      <c r="AB148" s="70"/>
      <c r="AC148" s="70"/>
      <c r="AD148" s="70"/>
      <c r="AE148" s="70"/>
    </row>
    <row r="149" spans="1:65" s="103" customFormat="1" ht="29.25" customHeight="1">
      <c r="A149" s="190"/>
      <c r="B149" s="191"/>
      <c r="C149" s="192" t="s">
        <v>128</v>
      </c>
      <c r="D149" s="193" t="s">
        <v>60</v>
      </c>
      <c r="E149" s="193" t="s">
        <v>56</v>
      </c>
      <c r="F149" s="193" t="s">
        <v>57</v>
      </c>
      <c r="G149" s="193" t="s">
        <v>129</v>
      </c>
      <c r="H149" s="193" t="s">
        <v>130</v>
      </c>
      <c r="I149" s="98" t="s">
        <v>131</v>
      </c>
      <c r="J149" s="193" t="s">
        <v>86</v>
      </c>
      <c r="K149" s="194" t="s">
        <v>132</v>
      </c>
      <c r="L149" s="99"/>
      <c r="M149" s="100"/>
      <c r="N149" s="101" t="s">
        <v>39</v>
      </c>
      <c r="O149" s="101" t="s">
        <v>133</v>
      </c>
      <c r="P149" s="101" t="s">
        <v>134</v>
      </c>
      <c r="Q149" s="101" t="s">
        <v>135</v>
      </c>
      <c r="R149" s="101" t="s">
        <v>136</v>
      </c>
      <c r="S149" s="101" t="s">
        <v>137</v>
      </c>
      <c r="T149" s="102" t="s">
        <v>138</v>
      </c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</row>
    <row r="150" spans="1:65" s="73" customFormat="1" ht="22.9" customHeight="1">
      <c r="A150" s="143"/>
      <c r="B150" s="144"/>
      <c r="C150" s="195" t="s">
        <v>139</v>
      </c>
      <c r="D150" s="143"/>
      <c r="E150" s="143"/>
      <c r="F150" s="143"/>
      <c r="G150" s="143"/>
      <c r="H150" s="143"/>
      <c r="I150" s="70"/>
      <c r="J150" s="196">
        <f>BK150</f>
        <v>0</v>
      </c>
      <c r="K150" s="143"/>
      <c r="L150" s="54"/>
      <c r="M150" s="104"/>
      <c r="N150" s="105"/>
      <c r="O150" s="77"/>
      <c r="P150" s="106">
        <f>P151+P304+P551+P557</f>
        <v>0</v>
      </c>
      <c r="Q150" s="77"/>
      <c r="R150" s="106">
        <f>R151+R304+R551+R557</f>
        <v>24.38584621</v>
      </c>
      <c r="S150" s="77"/>
      <c r="T150" s="107">
        <f>T151+T304+T551+T557</f>
        <v>24.987861729999999</v>
      </c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T150" s="66" t="s">
        <v>74</v>
      </c>
      <c r="AU150" s="66" t="s">
        <v>88</v>
      </c>
      <c r="BK150" s="108">
        <f>BK151+BK304+BK551+BK557</f>
        <v>0</v>
      </c>
    </row>
    <row r="151" spans="1:65" s="53" customFormat="1" ht="25.9" customHeight="1">
      <c r="A151" s="197"/>
      <c r="B151" s="198"/>
      <c r="C151" s="197"/>
      <c r="D151" s="199" t="s">
        <v>74</v>
      </c>
      <c r="E151" s="200" t="s">
        <v>140</v>
      </c>
      <c r="F151" s="200" t="s">
        <v>141</v>
      </c>
      <c r="G151" s="197"/>
      <c r="H151" s="197"/>
      <c r="J151" s="201">
        <f>BK151</f>
        <v>0</v>
      </c>
      <c r="K151" s="197"/>
      <c r="L151" s="109"/>
      <c r="M151" s="111"/>
      <c r="N151" s="112"/>
      <c r="O151" s="112"/>
      <c r="P151" s="113">
        <f>P152+P165+P180+P186+P189+P197+P241+P248+P296+P302</f>
        <v>0</v>
      </c>
      <c r="Q151" s="112"/>
      <c r="R151" s="113">
        <f>R152+R165+R180+R186+R189+R197+R241+R248+R296+R302</f>
        <v>18.17347444</v>
      </c>
      <c r="S151" s="112"/>
      <c r="T151" s="114">
        <f>T152+T165+T180+T186+T189+T197+T241+T248+T296+T302</f>
        <v>19.54156</v>
      </c>
      <c r="AR151" s="110" t="s">
        <v>80</v>
      </c>
      <c r="AT151" s="115" t="s">
        <v>74</v>
      </c>
      <c r="AU151" s="115" t="s">
        <v>75</v>
      </c>
      <c r="AY151" s="110" t="s">
        <v>142</v>
      </c>
      <c r="BK151" s="116">
        <f>BK152+BK165+BK180+BK186+BK189+BK197+BK241+BK248+BK296+BK302</f>
        <v>0</v>
      </c>
    </row>
    <row r="152" spans="1:65" s="53" customFormat="1" ht="22.9" customHeight="1">
      <c r="A152" s="197"/>
      <c r="B152" s="198"/>
      <c r="C152" s="197"/>
      <c r="D152" s="199" t="s">
        <v>74</v>
      </c>
      <c r="E152" s="202" t="s">
        <v>80</v>
      </c>
      <c r="F152" s="202" t="s">
        <v>143</v>
      </c>
      <c r="G152" s="197"/>
      <c r="H152" s="197"/>
      <c r="J152" s="203">
        <f>BK152</f>
        <v>0</v>
      </c>
      <c r="K152" s="197"/>
      <c r="L152" s="109"/>
      <c r="M152" s="111"/>
      <c r="N152" s="112"/>
      <c r="O152" s="112"/>
      <c r="P152" s="113">
        <f>SUM(P153:P164)</f>
        <v>0</v>
      </c>
      <c r="Q152" s="112"/>
      <c r="R152" s="113">
        <f>SUM(R153:R164)</f>
        <v>1.6999999999999998E-2</v>
      </c>
      <c r="S152" s="112"/>
      <c r="T152" s="114">
        <f>SUM(T153:T164)</f>
        <v>1.7400000000000002</v>
      </c>
      <c r="AR152" s="110" t="s">
        <v>80</v>
      </c>
      <c r="AT152" s="115" t="s">
        <v>74</v>
      </c>
      <c r="AU152" s="115" t="s">
        <v>80</v>
      </c>
      <c r="AY152" s="110" t="s">
        <v>142</v>
      </c>
      <c r="BK152" s="116">
        <f>SUM(BK153:BK164)</f>
        <v>0</v>
      </c>
    </row>
    <row r="153" spans="1:65" s="73" customFormat="1" ht="24.2" customHeight="1">
      <c r="A153" s="143"/>
      <c r="B153" s="144"/>
      <c r="C153" s="204" t="s">
        <v>80</v>
      </c>
      <c r="D153" s="204" t="s">
        <v>144</v>
      </c>
      <c r="E153" s="205" t="s">
        <v>145</v>
      </c>
      <c r="F153" s="206" t="s">
        <v>146</v>
      </c>
      <c r="G153" s="207" t="s">
        <v>147</v>
      </c>
      <c r="H153" s="208">
        <v>3</v>
      </c>
      <c r="I153" s="55"/>
      <c r="J153" s="209">
        <f>ROUND(I153*H153,2)</f>
        <v>0</v>
      </c>
      <c r="K153" s="206" t="s">
        <v>148</v>
      </c>
      <c r="L153" s="54"/>
      <c r="M153" s="56"/>
      <c r="N153" s="117" t="s">
        <v>40</v>
      </c>
      <c r="O153" s="118"/>
      <c r="P153" s="119">
        <f>O153*H153</f>
        <v>0</v>
      </c>
      <c r="Q153" s="119">
        <v>0</v>
      </c>
      <c r="R153" s="119">
        <f>Q153*H153</f>
        <v>0</v>
      </c>
      <c r="S153" s="119">
        <v>0.255</v>
      </c>
      <c r="T153" s="120">
        <f>S153*H153</f>
        <v>0.76500000000000001</v>
      </c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R153" s="121" t="s">
        <v>149</v>
      </c>
      <c r="AT153" s="121" t="s">
        <v>144</v>
      </c>
      <c r="AU153" s="121" t="s">
        <v>82</v>
      </c>
      <c r="AY153" s="66" t="s">
        <v>142</v>
      </c>
      <c r="BE153" s="122">
        <f>IF(N153="základní",J153,0)</f>
        <v>0</v>
      </c>
      <c r="BF153" s="122">
        <f>IF(N153="snížená",J153,0)</f>
        <v>0</v>
      </c>
      <c r="BG153" s="122">
        <f>IF(N153="zákl. přenesená",J153,0)</f>
        <v>0</v>
      </c>
      <c r="BH153" s="122">
        <f>IF(N153="sníž. přenesená",J153,0)</f>
        <v>0</v>
      </c>
      <c r="BI153" s="122">
        <f>IF(N153="nulová",J153,0)</f>
        <v>0</v>
      </c>
      <c r="BJ153" s="66" t="s">
        <v>80</v>
      </c>
      <c r="BK153" s="122">
        <f>ROUND(I153*H153,2)</f>
        <v>0</v>
      </c>
      <c r="BL153" s="66" t="s">
        <v>149</v>
      </c>
      <c r="BM153" s="121" t="s">
        <v>150</v>
      </c>
    </row>
    <row r="154" spans="1:65" s="73" customFormat="1" ht="33" customHeight="1">
      <c r="A154" s="143"/>
      <c r="B154" s="144"/>
      <c r="C154" s="204" t="s">
        <v>82</v>
      </c>
      <c r="D154" s="204" t="s">
        <v>144</v>
      </c>
      <c r="E154" s="205" t="s">
        <v>151</v>
      </c>
      <c r="F154" s="206" t="s">
        <v>152</v>
      </c>
      <c r="G154" s="207" t="s">
        <v>147</v>
      </c>
      <c r="H154" s="208">
        <v>3</v>
      </c>
      <c r="I154" s="55"/>
      <c r="J154" s="209">
        <f>ROUND(I154*H154,2)</f>
        <v>0</v>
      </c>
      <c r="K154" s="206"/>
      <c r="L154" s="54"/>
      <c r="M154" s="56"/>
      <c r="N154" s="117" t="s">
        <v>40</v>
      </c>
      <c r="O154" s="118"/>
      <c r="P154" s="119">
        <f>O154*H154</f>
        <v>0</v>
      </c>
      <c r="Q154" s="119">
        <v>0</v>
      </c>
      <c r="R154" s="119">
        <f>Q154*H154</f>
        <v>0</v>
      </c>
      <c r="S154" s="119">
        <v>0.32500000000000001</v>
      </c>
      <c r="T154" s="120">
        <f>S154*H154</f>
        <v>0.97500000000000009</v>
      </c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R154" s="121" t="s">
        <v>149</v>
      </c>
      <c r="AT154" s="121" t="s">
        <v>144</v>
      </c>
      <c r="AU154" s="121" t="s">
        <v>82</v>
      </c>
      <c r="AY154" s="66" t="s">
        <v>142</v>
      </c>
      <c r="BE154" s="122">
        <f>IF(N154="základní",J154,0)</f>
        <v>0</v>
      </c>
      <c r="BF154" s="122">
        <f>IF(N154="snížená",J154,0)</f>
        <v>0</v>
      </c>
      <c r="BG154" s="122">
        <f>IF(N154="zákl. přenesená",J154,0)</f>
        <v>0</v>
      </c>
      <c r="BH154" s="122">
        <f>IF(N154="sníž. přenesená",J154,0)</f>
        <v>0</v>
      </c>
      <c r="BI154" s="122">
        <f>IF(N154="nulová",J154,0)</f>
        <v>0</v>
      </c>
      <c r="BJ154" s="66" t="s">
        <v>80</v>
      </c>
      <c r="BK154" s="122">
        <f>ROUND(I154*H154,2)</f>
        <v>0</v>
      </c>
      <c r="BL154" s="66" t="s">
        <v>149</v>
      </c>
      <c r="BM154" s="121" t="s">
        <v>153</v>
      </c>
    </row>
    <row r="155" spans="1:65" s="73" customFormat="1" ht="24.2" customHeight="1">
      <c r="A155" s="143"/>
      <c r="B155" s="144"/>
      <c r="C155" s="204" t="s">
        <v>154</v>
      </c>
      <c r="D155" s="204" t="s">
        <v>144</v>
      </c>
      <c r="E155" s="205" t="s">
        <v>155</v>
      </c>
      <c r="F155" s="206" t="s">
        <v>156</v>
      </c>
      <c r="G155" s="207" t="s">
        <v>147</v>
      </c>
      <c r="H155" s="208">
        <v>7</v>
      </c>
      <c r="I155" s="55"/>
      <c r="J155" s="209">
        <f>ROUND(I155*H155,2)</f>
        <v>0</v>
      </c>
      <c r="K155" s="206"/>
      <c r="L155" s="54"/>
      <c r="M155" s="56"/>
      <c r="N155" s="117" t="s">
        <v>40</v>
      </c>
      <c r="O155" s="118"/>
      <c r="P155" s="119">
        <f>O155*H155</f>
        <v>0</v>
      </c>
      <c r="Q155" s="119">
        <v>0</v>
      </c>
      <c r="R155" s="119">
        <f>Q155*H155</f>
        <v>0</v>
      </c>
      <c r="S155" s="119">
        <v>0</v>
      </c>
      <c r="T155" s="120">
        <f>S155*H155</f>
        <v>0</v>
      </c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R155" s="121" t="s">
        <v>149</v>
      </c>
      <c r="AT155" s="121" t="s">
        <v>144</v>
      </c>
      <c r="AU155" s="121" t="s">
        <v>82</v>
      </c>
      <c r="AY155" s="66" t="s">
        <v>142</v>
      </c>
      <c r="BE155" s="122">
        <f>IF(N155="základní",J155,0)</f>
        <v>0</v>
      </c>
      <c r="BF155" s="122">
        <f>IF(N155="snížená",J155,0)</f>
        <v>0</v>
      </c>
      <c r="BG155" s="122">
        <f>IF(N155="zákl. přenesená",J155,0)</f>
        <v>0</v>
      </c>
      <c r="BH155" s="122">
        <f>IF(N155="sníž. přenesená",J155,0)</f>
        <v>0</v>
      </c>
      <c r="BI155" s="122">
        <f>IF(N155="nulová",J155,0)</f>
        <v>0</v>
      </c>
      <c r="BJ155" s="66" t="s">
        <v>80</v>
      </c>
      <c r="BK155" s="122">
        <f>ROUND(I155*H155,2)</f>
        <v>0</v>
      </c>
      <c r="BL155" s="66" t="s">
        <v>149</v>
      </c>
      <c r="BM155" s="121" t="s">
        <v>157</v>
      </c>
    </row>
    <row r="156" spans="1:65" s="57" customFormat="1">
      <c r="A156" s="210"/>
      <c r="B156" s="211"/>
      <c r="C156" s="210"/>
      <c r="D156" s="212" t="s">
        <v>158</v>
      </c>
      <c r="E156" s="213"/>
      <c r="F156" s="214" t="s">
        <v>159</v>
      </c>
      <c r="G156" s="210"/>
      <c r="H156" s="215">
        <v>7</v>
      </c>
      <c r="J156" s="210"/>
      <c r="K156" s="210"/>
      <c r="L156" s="123"/>
      <c r="M156" s="125"/>
      <c r="N156" s="126"/>
      <c r="O156" s="126"/>
      <c r="P156" s="126"/>
      <c r="Q156" s="126"/>
      <c r="R156" s="126"/>
      <c r="S156" s="126"/>
      <c r="T156" s="127"/>
      <c r="AT156" s="124" t="s">
        <v>158</v>
      </c>
      <c r="AU156" s="124" t="s">
        <v>82</v>
      </c>
      <c r="AV156" s="57" t="s">
        <v>82</v>
      </c>
      <c r="AW156" s="57" t="s">
        <v>31</v>
      </c>
      <c r="AX156" s="57" t="s">
        <v>80</v>
      </c>
      <c r="AY156" s="124" t="s">
        <v>142</v>
      </c>
    </row>
    <row r="157" spans="1:65" s="73" customFormat="1" ht="37.9" customHeight="1">
      <c r="A157" s="143"/>
      <c r="B157" s="144"/>
      <c r="C157" s="204" t="s">
        <v>149</v>
      </c>
      <c r="D157" s="204" t="s">
        <v>144</v>
      </c>
      <c r="E157" s="205" t="s">
        <v>160</v>
      </c>
      <c r="F157" s="206" t="s">
        <v>161</v>
      </c>
      <c r="G157" s="207" t="s">
        <v>162</v>
      </c>
      <c r="H157" s="208">
        <v>1</v>
      </c>
      <c r="I157" s="55"/>
      <c r="J157" s="209">
        <f>ROUND(I157*H157,2)</f>
        <v>0</v>
      </c>
      <c r="K157" s="206"/>
      <c r="L157" s="54"/>
      <c r="M157" s="56"/>
      <c r="N157" s="117" t="s">
        <v>40</v>
      </c>
      <c r="O157" s="118"/>
      <c r="P157" s="119">
        <f>O157*H157</f>
        <v>0</v>
      </c>
      <c r="Q157" s="119">
        <v>0</v>
      </c>
      <c r="R157" s="119">
        <f>Q157*H157</f>
        <v>0</v>
      </c>
      <c r="S157" s="119">
        <v>0</v>
      </c>
      <c r="T157" s="120">
        <f>S157*H157</f>
        <v>0</v>
      </c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R157" s="121" t="s">
        <v>149</v>
      </c>
      <c r="AT157" s="121" t="s">
        <v>144</v>
      </c>
      <c r="AU157" s="121" t="s">
        <v>82</v>
      </c>
      <c r="AY157" s="66" t="s">
        <v>142</v>
      </c>
      <c r="BE157" s="122">
        <f>IF(N157="základní",J157,0)</f>
        <v>0</v>
      </c>
      <c r="BF157" s="122">
        <f>IF(N157="snížená",J157,0)</f>
        <v>0</v>
      </c>
      <c r="BG157" s="122">
        <f>IF(N157="zákl. přenesená",J157,0)</f>
        <v>0</v>
      </c>
      <c r="BH157" s="122">
        <f>IF(N157="sníž. přenesená",J157,0)</f>
        <v>0</v>
      </c>
      <c r="BI157" s="122">
        <f>IF(N157="nulová",J157,0)</f>
        <v>0</v>
      </c>
      <c r="BJ157" s="66" t="s">
        <v>80</v>
      </c>
      <c r="BK157" s="122">
        <f>ROUND(I157*H157,2)</f>
        <v>0</v>
      </c>
      <c r="BL157" s="66" t="s">
        <v>149</v>
      </c>
      <c r="BM157" s="121" t="s">
        <v>163</v>
      </c>
    </row>
    <row r="158" spans="1:65" s="57" customFormat="1">
      <c r="A158" s="210"/>
      <c r="B158" s="211"/>
      <c r="C158" s="210"/>
      <c r="D158" s="212" t="s">
        <v>158</v>
      </c>
      <c r="E158" s="213"/>
      <c r="F158" s="214" t="s">
        <v>80</v>
      </c>
      <c r="G158" s="210"/>
      <c r="H158" s="215">
        <v>1</v>
      </c>
      <c r="J158" s="210"/>
      <c r="K158" s="210"/>
      <c r="L158" s="123"/>
      <c r="M158" s="125"/>
      <c r="N158" s="126"/>
      <c r="O158" s="126"/>
      <c r="P158" s="126"/>
      <c r="Q158" s="126"/>
      <c r="R158" s="126"/>
      <c r="S158" s="126"/>
      <c r="T158" s="127"/>
      <c r="AT158" s="124" t="s">
        <v>158</v>
      </c>
      <c r="AU158" s="124" t="s">
        <v>82</v>
      </c>
      <c r="AV158" s="57" t="s">
        <v>82</v>
      </c>
      <c r="AW158" s="57" t="s">
        <v>31</v>
      </c>
      <c r="AX158" s="57" t="s">
        <v>80</v>
      </c>
      <c r="AY158" s="124" t="s">
        <v>142</v>
      </c>
    </row>
    <row r="159" spans="1:65" s="73" customFormat="1" ht="33" customHeight="1">
      <c r="A159" s="143"/>
      <c r="B159" s="144"/>
      <c r="C159" s="204" t="s">
        <v>164</v>
      </c>
      <c r="D159" s="204" t="s">
        <v>144</v>
      </c>
      <c r="E159" s="205" t="s">
        <v>165</v>
      </c>
      <c r="F159" s="206" t="s">
        <v>166</v>
      </c>
      <c r="G159" s="207" t="s">
        <v>167</v>
      </c>
      <c r="H159" s="208">
        <v>8.1</v>
      </c>
      <c r="I159" s="55"/>
      <c r="J159" s="209">
        <f t="shared" ref="J159:J164" si="0">ROUND(I159*H159,2)</f>
        <v>0</v>
      </c>
      <c r="K159" s="206" t="s">
        <v>148</v>
      </c>
      <c r="L159" s="54"/>
      <c r="M159" s="56"/>
      <c r="N159" s="117" t="s">
        <v>40</v>
      </c>
      <c r="O159" s="118"/>
      <c r="P159" s="119">
        <f t="shared" ref="P159:P164" si="1">O159*H159</f>
        <v>0</v>
      </c>
      <c r="Q159" s="119">
        <v>0</v>
      </c>
      <c r="R159" s="119">
        <f t="shared" ref="R159:R164" si="2">Q159*H159</f>
        <v>0</v>
      </c>
      <c r="S159" s="119">
        <v>0</v>
      </c>
      <c r="T159" s="120">
        <f t="shared" ref="T159:T164" si="3">S159*H159</f>
        <v>0</v>
      </c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R159" s="121" t="s">
        <v>149</v>
      </c>
      <c r="AT159" s="121" t="s">
        <v>144</v>
      </c>
      <c r="AU159" s="121" t="s">
        <v>82</v>
      </c>
      <c r="AY159" s="66" t="s">
        <v>142</v>
      </c>
      <c r="BE159" s="122">
        <f t="shared" ref="BE159:BE164" si="4">IF(N159="základní",J159,0)</f>
        <v>0</v>
      </c>
      <c r="BF159" s="122">
        <f t="shared" ref="BF159:BF164" si="5">IF(N159="snížená",J159,0)</f>
        <v>0</v>
      </c>
      <c r="BG159" s="122">
        <f t="shared" ref="BG159:BG164" si="6">IF(N159="zákl. přenesená",J159,0)</f>
        <v>0</v>
      </c>
      <c r="BH159" s="122">
        <f t="shared" ref="BH159:BH164" si="7">IF(N159="sníž. přenesená",J159,0)</f>
        <v>0</v>
      </c>
      <c r="BI159" s="122">
        <f t="shared" ref="BI159:BI164" si="8">IF(N159="nulová",J159,0)</f>
        <v>0</v>
      </c>
      <c r="BJ159" s="66" t="s">
        <v>80</v>
      </c>
      <c r="BK159" s="122">
        <f t="shared" ref="BK159:BK164" si="9">ROUND(I159*H159,2)</f>
        <v>0</v>
      </c>
      <c r="BL159" s="66" t="s">
        <v>149</v>
      </c>
      <c r="BM159" s="121" t="s">
        <v>168</v>
      </c>
    </row>
    <row r="160" spans="1:65" s="73" customFormat="1" ht="21.75" customHeight="1">
      <c r="A160" s="143"/>
      <c r="B160" s="144"/>
      <c r="C160" s="204" t="s">
        <v>169</v>
      </c>
      <c r="D160" s="204" t="s">
        <v>144</v>
      </c>
      <c r="E160" s="205" t="s">
        <v>170</v>
      </c>
      <c r="F160" s="206" t="s">
        <v>171</v>
      </c>
      <c r="G160" s="207" t="s">
        <v>147</v>
      </c>
      <c r="H160" s="208">
        <v>20</v>
      </c>
      <c r="I160" s="55"/>
      <c r="J160" s="209">
        <f t="shared" si="0"/>
        <v>0</v>
      </c>
      <c r="K160" s="216" t="s">
        <v>148</v>
      </c>
      <c r="L160" s="54"/>
      <c r="M160" s="56"/>
      <c r="N160" s="117" t="s">
        <v>40</v>
      </c>
      <c r="O160" s="118"/>
      <c r="P160" s="119">
        <f t="shared" si="1"/>
        <v>0</v>
      </c>
      <c r="Q160" s="119">
        <v>8.4999999999999995E-4</v>
      </c>
      <c r="R160" s="119">
        <f t="shared" si="2"/>
        <v>1.6999999999999998E-2</v>
      </c>
      <c r="S160" s="119">
        <v>0</v>
      </c>
      <c r="T160" s="120">
        <f t="shared" si="3"/>
        <v>0</v>
      </c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R160" s="121" t="s">
        <v>149</v>
      </c>
      <c r="AT160" s="121" t="s">
        <v>144</v>
      </c>
      <c r="AU160" s="121" t="s">
        <v>82</v>
      </c>
      <c r="AY160" s="66" t="s">
        <v>142</v>
      </c>
      <c r="BE160" s="122">
        <f t="shared" si="4"/>
        <v>0</v>
      </c>
      <c r="BF160" s="122">
        <f t="shared" si="5"/>
        <v>0</v>
      </c>
      <c r="BG160" s="122">
        <f t="shared" si="6"/>
        <v>0</v>
      </c>
      <c r="BH160" s="122">
        <f t="shared" si="7"/>
        <v>0</v>
      </c>
      <c r="BI160" s="122">
        <f t="shared" si="8"/>
        <v>0</v>
      </c>
      <c r="BJ160" s="66" t="s">
        <v>80</v>
      </c>
      <c r="BK160" s="122">
        <f t="shared" si="9"/>
        <v>0</v>
      </c>
      <c r="BL160" s="66" t="s">
        <v>149</v>
      </c>
      <c r="BM160" s="121" t="s">
        <v>172</v>
      </c>
    </row>
    <row r="161" spans="1:65" s="73" customFormat="1" ht="24.2" customHeight="1">
      <c r="A161" s="143"/>
      <c r="B161" s="144"/>
      <c r="C161" s="204" t="s">
        <v>173</v>
      </c>
      <c r="D161" s="204" t="s">
        <v>144</v>
      </c>
      <c r="E161" s="205" t="s">
        <v>174</v>
      </c>
      <c r="F161" s="206" t="s">
        <v>175</v>
      </c>
      <c r="G161" s="207" t="s">
        <v>147</v>
      </c>
      <c r="H161" s="208">
        <v>20</v>
      </c>
      <c r="I161" s="55"/>
      <c r="J161" s="209">
        <f t="shared" si="0"/>
        <v>0</v>
      </c>
      <c r="K161" s="216" t="s">
        <v>148</v>
      </c>
      <c r="L161" s="54"/>
      <c r="M161" s="56"/>
      <c r="N161" s="117" t="s">
        <v>40</v>
      </c>
      <c r="O161" s="118"/>
      <c r="P161" s="119">
        <f t="shared" si="1"/>
        <v>0</v>
      </c>
      <c r="Q161" s="119">
        <v>0</v>
      </c>
      <c r="R161" s="119">
        <f t="shared" si="2"/>
        <v>0</v>
      </c>
      <c r="S161" s="119">
        <v>0</v>
      </c>
      <c r="T161" s="120">
        <f t="shared" si="3"/>
        <v>0</v>
      </c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R161" s="121" t="s">
        <v>149</v>
      </c>
      <c r="AT161" s="121" t="s">
        <v>144</v>
      </c>
      <c r="AU161" s="121" t="s">
        <v>82</v>
      </c>
      <c r="AY161" s="66" t="s">
        <v>142</v>
      </c>
      <c r="BE161" s="122">
        <f t="shared" si="4"/>
        <v>0</v>
      </c>
      <c r="BF161" s="122">
        <f t="shared" si="5"/>
        <v>0</v>
      </c>
      <c r="BG161" s="122">
        <f t="shared" si="6"/>
        <v>0</v>
      </c>
      <c r="BH161" s="122">
        <f t="shared" si="7"/>
        <v>0</v>
      </c>
      <c r="BI161" s="122">
        <f t="shared" si="8"/>
        <v>0</v>
      </c>
      <c r="BJ161" s="66" t="s">
        <v>80</v>
      </c>
      <c r="BK161" s="122">
        <f t="shared" si="9"/>
        <v>0</v>
      </c>
      <c r="BL161" s="66" t="s">
        <v>149</v>
      </c>
      <c r="BM161" s="121" t="s">
        <v>176</v>
      </c>
    </row>
    <row r="162" spans="1:65" s="73" customFormat="1" ht="33" customHeight="1">
      <c r="A162" s="143"/>
      <c r="B162" s="144"/>
      <c r="C162" s="204" t="s">
        <v>177</v>
      </c>
      <c r="D162" s="204" t="s">
        <v>144</v>
      </c>
      <c r="E162" s="205" t="s">
        <v>178</v>
      </c>
      <c r="F162" s="206" t="s">
        <v>179</v>
      </c>
      <c r="G162" s="207" t="s">
        <v>167</v>
      </c>
      <c r="H162" s="208">
        <v>8.1</v>
      </c>
      <c r="I162" s="55"/>
      <c r="J162" s="209">
        <f t="shared" si="0"/>
        <v>0</v>
      </c>
      <c r="K162" s="216" t="s">
        <v>148</v>
      </c>
      <c r="L162" s="54"/>
      <c r="M162" s="56"/>
      <c r="N162" s="117" t="s">
        <v>40</v>
      </c>
      <c r="O162" s="118"/>
      <c r="P162" s="119">
        <f t="shared" si="1"/>
        <v>0</v>
      </c>
      <c r="Q162" s="119">
        <v>0</v>
      </c>
      <c r="R162" s="119">
        <f t="shared" si="2"/>
        <v>0</v>
      </c>
      <c r="S162" s="119">
        <v>0</v>
      </c>
      <c r="T162" s="120">
        <f t="shared" si="3"/>
        <v>0</v>
      </c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R162" s="121" t="s">
        <v>149</v>
      </c>
      <c r="AT162" s="121" t="s">
        <v>144</v>
      </c>
      <c r="AU162" s="121" t="s">
        <v>82</v>
      </c>
      <c r="AY162" s="66" t="s">
        <v>142</v>
      </c>
      <c r="BE162" s="122">
        <f t="shared" si="4"/>
        <v>0</v>
      </c>
      <c r="BF162" s="122">
        <f t="shared" si="5"/>
        <v>0</v>
      </c>
      <c r="BG162" s="122">
        <f t="shared" si="6"/>
        <v>0</v>
      </c>
      <c r="BH162" s="122">
        <f t="shared" si="7"/>
        <v>0</v>
      </c>
      <c r="BI162" s="122">
        <f t="shared" si="8"/>
        <v>0</v>
      </c>
      <c r="BJ162" s="66" t="s">
        <v>80</v>
      </c>
      <c r="BK162" s="122">
        <f t="shared" si="9"/>
        <v>0</v>
      </c>
      <c r="BL162" s="66" t="s">
        <v>149</v>
      </c>
      <c r="BM162" s="121" t="s">
        <v>180</v>
      </c>
    </row>
    <row r="163" spans="1:65" s="73" customFormat="1" ht="24.2" customHeight="1">
      <c r="A163" s="143"/>
      <c r="B163" s="144"/>
      <c r="C163" s="204" t="s">
        <v>181</v>
      </c>
      <c r="D163" s="204" t="s">
        <v>144</v>
      </c>
      <c r="E163" s="205" t="s">
        <v>182</v>
      </c>
      <c r="F163" s="206" t="s">
        <v>183</v>
      </c>
      <c r="G163" s="207" t="s">
        <v>167</v>
      </c>
      <c r="H163" s="208">
        <v>8.1</v>
      </c>
      <c r="I163" s="55"/>
      <c r="J163" s="209">
        <f t="shared" si="0"/>
        <v>0</v>
      </c>
      <c r="K163" s="206" t="s">
        <v>148</v>
      </c>
      <c r="L163" s="54"/>
      <c r="M163" s="56"/>
      <c r="N163" s="117" t="s">
        <v>40</v>
      </c>
      <c r="O163" s="118"/>
      <c r="P163" s="119">
        <f t="shared" si="1"/>
        <v>0</v>
      </c>
      <c r="Q163" s="119">
        <v>0</v>
      </c>
      <c r="R163" s="119">
        <f t="shared" si="2"/>
        <v>0</v>
      </c>
      <c r="S163" s="119">
        <v>0</v>
      </c>
      <c r="T163" s="120">
        <f t="shared" si="3"/>
        <v>0</v>
      </c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R163" s="121" t="s">
        <v>149</v>
      </c>
      <c r="AT163" s="121" t="s">
        <v>144</v>
      </c>
      <c r="AU163" s="121" t="s">
        <v>82</v>
      </c>
      <c r="AY163" s="66" t="s">
        <v>142</v>
      </c>
      <c r="BE163" s="122">
        <f t="shared" si="4"/>
        <v>0</v>
      </c>
      <c r="BF163" s="122">
        <f t="shared" si="5"/>
        <v>0</v>
      </c>
      <c r="BG163" s="122">
        <f t="shared" si="6"/>
        <v>0</v>
      </c>
      <c r="BH163" s="122">
        <f t="shared" si="7"/>
        <v>0</v>
      </c>
      <c r="BI163" s="122">
        <f t="shared" si="8"/>
        <v>0</v>
      </c>
      <c r="BJ163" s="66" t="s">
        <v>80</v>
      </c>
      <c r="BK163" s="122">
        <f t="shared" si="9"/>
        <v>0</v>
      </c>
      <c r="BL163" s="66" t="s">
        <v>149</v>
      </c>
      <c r="BM163" s="121" t="s">
        <v>184</v>
      </c>
    </row>
    <row r="164" spans="1:65" s="73" customFormat="1" ht="24.2" customHeight="1">
      <c r="A164" s="143"/>
      <c r="B164" s="144"/>
      <c r="C164" s="204" t="s">
        <v>185</v>
      </c>
      <c r="D164" s="204" t="s">
        <v>144</v>
      </c>
      <c r="E164" s="205" t="s">
        <v>186</v>
      </c>
      <c r="F164" s="206" t="s">
        <v>187</v>
      </c>
      <c r="G164" s="207" t="s">
        <v>167</v>
      </c>
      <c r="H164" s="208">
        <v>8.1</v>
      </c>
      <c r="I164" s="55"/>
      <c r="J164" s="209">
        <f t="shared" si="0"/>
        <v>0</v>
      </c>
      <c r="K164" s="216" t="s">
        <v>148</v>
      </c>
      <c r="L164" s="54"/>
      <c r="M164" s="56"/>
      <c r="N164" s="117" t="s">
        <v>40</v>
      </c>
      <c r="O164" s="118"/>
      <c r="P164" s="119">
        <f t="shared" si="1"/>
        <v>0</v>
      </c>
      <c r="Q164" s="119">
        <v>0</v>
      </c>
      <c r="R164" s="119">
        <f t="shared" si="2"/>
        <v>0</v>
      </c>
      <c r="S164" s="119">
        <v>0</v>
      </c>
      <c r="T164" s="120">
        <f t="shared" si="3"/>
        <v>0</v>
      </c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R164" s="121" t="s">
        <v>149</v>
      </c>
      <c r="AT164" s="121" t="s">
        <v>144</v>
      </c>
      <c r="AU164" s="121" t="s">
        <v>82</v>
      </c>
      <c r="AY164" s="66" t="s">
        <v>142</v>
      </c>
      <c r="BE164" s="122">
        <f t="shared" si="4"/>
        <v>0</v>
      </c>
      <c r="BF164" s="122">
        <f t="shared" si="5"/>
        <v>0</v>
      </c>
      <c r="BG164" s="122">
        <f t="shared" si="6"/>
        <v>0</v>
      </c>
      <c r="BH164" s="122">
        <f t="shared" si="7"/>
        <v>0</v>
      </c>
      <c r="BI164" s="122">
        <f t="shared" si="8"/>
        <v>0</v>
      </c>
      <c r="BJ164" s="66" t="s">
        <v>80</v>
      </c>
      <c r="BK164" s="122">
        <f t="shared" si="9"/>
        <v>0</v>
      </c>
      <c r="BL164" s="66" t="s">
        <v>149</v>
      </c>
      <c r="BM164" s="121" t="s">
        <v>188</v>
      </c>
    </row>
    <row r="165" spans="1:65" s="53" customFormat="1" ht="22.9" customHeight="1">
      <c r="A165" s="197"/>
      <c r="B165" s="198"/>
      <c r="C165" s="197"/>
      <c r="D165" s="199" t="s">
        <v>74</v>
      </c>
      <c r="E165" s="202" t="s">
        <v>82</v>
      </c>
      <c r="F165" s="202" t="s">
        <v>189</v>
      </c>
      <c r="G165" s="197"/>
      <c r="H165" s="197"/>
      <c r="J165" s="203">
        <f>BK165</f>
        <v>0</v>
      </c>
      <c r="K165" s="197"/>
      <c r="L165" s="109"/>
      <c r="M165" s="111"/>
      <c r="N165" s="112"/>
      <c r="O165" s="112"/>
      <c r="P165" s="113">
        <f>SUM(P166:P179)</f>
        <v>0</v>
      </c>
      <c r="Q165" s="112"/>
      <c r="R165" s="113">
        <f>SUM(R166:R179)</f>
        <v>4.5113399999999997</v>
      </c>
      <c r="S165" s="112"/>
      <c r="T165" s="114">
        <f>SUM(T166:T179)</f>
        <v>0</v>
      </c>
      <c r="AR165" s="110" t="s">
        <v>80</v>
      </c>
      <c r="AT165" s="115" t="s">
        <v>74</v>
      </c>
      <c r="AU165" s="115" t="s">
        <v>80</v>
      </c>
      <c r="AY165" s="110" t="s">
        <v>142</v>
      </c>
      <c r="BK165" s="116">
        <f>SUM(BK166:BK179)</f>
        <v>0</v>
      </c>
    </row>
    <row r="166" spans="1:65" s="73" customFormat="1" ht="24.2" customHeight="1">
      <c r="A166" s="143"/>
      <c r="B166" s="144"/>
      <c r="C166" s="204" t="s">
        <v>190</v>
      </c>
      <c r="D166" s="204" t="s">
        <v>144</v>
      </c>
      <c r="E166" s="205" t="s">
        <v>191</v>
      </c>
      <c r="F166" s="206" t="s">
        <v>192</v>
      </c>
      <c r="G166" s="207" t="s">
        <v>193</v>
      </c>
      <c r="H166" s="208">
        <v>39</v>
      </c>
      <c r="I166" s="55"/>
      <c r="J166" s="209">
        <f t="shared" ref="J166:J173" si="10">ROUND(I166*H166,2)</f>
        <v>0</v>
      </c>
      <c r="K166" s="206" t="s">
        <v>148</v>
      </c>
      <c r="L166" s="54"/>
      <c r="M166" s="56"/>
      <c r="N166" s="117" t="s">
        <v>40</v>
      </c>
      <c r="O166" s="118"/>
      <c r="P166" s="119">
        <f t="shared" ref="P166:P173" si="11">O166*H166</f>
        <v>0</v>
      </c>
      <c r="Q166" s="119">
        <v>3.2000000000000003E-4</v>
      </c>
      <c r="R166" s="119">
        <f t="shared" ref="R166:R173" si="12">Q166*H166</f>
        <v>1.2480000000000002E-2</v>
      </c>
      <c r="S166" s="119">
        <v>0</v>
      </c>
      <c r="T166" s="120">
        <f t="shared" ref="T166:T173" si="13">S166*H166</f>
        <v>0</v>
      </c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R166" s="121" t="s">
        <v>149</v>
      </c>
      <c r="AT166" s="121" t="s">
        <v>144</v>
      </c>
      <c r="AU166" s="121" t="s">
        <v>82</v>
      </c>
      <c r="AY166" s="66" t="s">
        <v>142</v>
      </c>
      <c r="BE166" s="122">
        <f t="shared" ref="BE166:BE173" si="14">IF(N166="základní",J166,0)</f>
        <v>0</v>
      </c>
      <c r="BF166" s="122">
        <f t="shared" ref="BF166:BF173" si="15">IF(N166="snížená",J166,0)</f>
        <v>0</v>
      </c>
      <c r="BG166" s="122">
        <f t="shared" ref="BG166:BG173" si="16">IF(N166="zákl. přenesená",J166,0)</f>
        <v>0</v>
      </c>
      <c r="BH166" s="122">
        <f t="shared" ref="BH166:BH173" si="17">IF(N166="sníž. přenesená",J166,0)</f>
        <v>0</v>
      </c>
      <c r="BI166" s="122">
        <f t="shared" ref="BI166:BI173" si="18">IF(N166="nulová",J166,0)</f>
        <v>0</v>
      </c>
      <c r="BJ166" s="66" t="s">
        <v>80</v>
      </c>
      <c r="BK166" s="122">
        <f t="shared" ref="BK166:BK173" si="19">ROUND(I166*H166,2)</f>
        <v>0</v>
      </c>
      <c r="BL166" s="66" t="s">
        <v>149</v>
      </c>
      <c r="BM166" s="121" t="s">
        <v>194</v>
      </c>
    </row>
    <row r="167" spans="1:65" s="73" customFormat="1" ht="24.2" customHeight="1">
      <c r="A167" s="143"/>
      <c r="B167" s="144"/>
      <c r="C167" s="204" t="s">
        <v>195</v>
      </c>
      <c r="D167" s="204" t="s">
        <v>144</v>
      </c>
      <c r="E167" s="205" t="s">
        <v>196</v>
      </c>
      <c r="F167" s="206" t="s">
        <v>197</v>
      </c>
      <c r="G167" s="207" t="s">
        <v>198</v>
      </c>
      <c r="H167" s="208">
        <v>4</v>
      </c>
      <c r="I167" s="55"/>
      <c r="J167" s="209">
        <f t="shared" si="10"/>
        <v>0</v>
      </c>
      <c r="K167" s="206" t="s">
        <v>148</v>
      </c>
      <c r="L167" s="54"/>
      <c r="M167" s="56"/>
      <c r="N167" s="117" t="s">
        <v>40</v>
      </c>
      <c r="O167" s="118"/>
      <c r="P167" s="119">
        <f t="shared" si="11"/>
        <v>0</v>
      </c>
      <c r="Q167" s="119">
        <v>4.0000000000000003E-5</v>
      </c>
      <c r="R167" s="119">
        <f t="shared" si="12"/>
        <v>1.6000000000000001E-4</v>
      </c>
      <c r="S167" s="119">
        <v>0</v>
      </c>
      <c r="T167" s="120">
        <f t="shared" si="13"/>
        <v>0</v>
      </c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R167" s="121" t="s">
        <v>149</v>
      </c>
      <c r="AT167" s="121" t="s">
        <v>144</v>
      </c>
      <c r="AU167" s="121" t="s">
        <v>82</v>
      </c>
      <c r="AY167" s="66" t="s">
        <v>142</v>
      </c>
      <c r="BE167" s="122">
        <f t="shared" si="14"/>
        <v>0</v>
      </c>
      <c r="BF167" s="122">
        <f t="shared" si="15"/>
        <v>0</v>
      </c>
      <c r="BG167" s="122">
        <f t="shared" si="16"/>
        <v>0</v>
      </c>
      <c r="BH167" s="122">
        <f t="shared" si="17"/>
        <v>0</v>
      </c>
      <c r="BI167" s="122">
        <f t="shared" si="18"/>
        <v>0</v>
      </c>
      <c r="BJ167" s="66" t="s">
        <v>80</v>
      </c>
      <c r="BK167" s="122">
        <f t="shared" si="19"/>
        <v>0</v>
      </c>
      <c r="BL167" s="66" t="s">
        <v>149</v>
      </c>
      <c r="BM167" s="121" t="s">
        <v>199</v>
      </c>
    </row>
    <row r="168" spans="1:65" s="73" customFormat="1" ht="37.9" customHeight="1">
      <c r="A168" s="143"/>
      <c r="B168" s="144"/>
      <c r="C168" s="204" t="s">
        <v>200</v>
      </c>
      <c r="D168" s="204" t="s">
        <v>144</v>
      </c>
      <c r="E168" s="205" t="s">
        <v>201</v>
      </c>
      <c r="F168" s="206" t="s">
        <v>202</v>
      </c>
      <c r="G168" s="207" t="s">
        <v>198</v>
      </c>
      <c r="H168" s="208">
        <v>4</v>
      </c>
      <c r="I168" s="55"/>
      <c r="J168" s="209">
        <f t="shared" si="10"/>
        <v>0</v>
      </c>
      <c r="K168" s="206" t="s">
        <v>148</v>
      </c>
      <c r="L168" s="54"/>
      <c r="M168" s="56"/>
      <c r="N168" s="117" t="s">
        <v>40</v>
      </c>
      <c r="O168" s="118"/>
      <c r="P168" s="119">
        <f t="shared" si="11"/>
        <v>0</v>
      </c>
      <c r="Q168" s="119">
        <v>1.4999999999999999E-4</v>
      </c>
      <c r="R168" s="119">
        <f t="shared" si="12"/>
        <v>5.9999999999999995E-4</v>
      </c>
      <c r="S168" s="119">
        <v>0</v>
      </c>
      <c r="T168" s="120">
        <f t="shared" si="13"/>
        <v>0</v>
      </c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R168" s="121" t="s">
        <v>149</v>
      </c>
      <c r="AT168" s="121" t="s">
        <v>144</v>
      </c>
      <c r="AU168" s="121" t="s">
        <v>82</v>
      </c>
      <c r="AY168" s="66" t="s">
        <v>142</v>
      </c>
      <c r="BE168" s="122">
        <f t="shared" si="14"/>
        <v>0</v>
      </c>
      <c r="BF168" s="122">
        <f t="shared" si="15"/>
        <v>0</v>
      </c>
      <c r="BG168" s="122">
        <f t="shared" si="16"/>
        <v>0</v>
      </c>
      <c r="BH168" s="122">
        <f t="shared" si="17"/>
        <v>0</v>
      </c>
      <c r="BI168" s="122">
        <f t="shared" si="18"/>
        <v>0</v>
      </c>
      <c r="BJ168" s="66" t="s">
        <v>80</v>
      </c>
      <c r="BK168" s="122">
        <f t="shared" si="19"/>
        <v>0</v>
      </c>
      <c r="BL168" s="66" t="s">
        <v>149</v>
      </c>
      <c r="BM168" s="121" t="s">
        <v>203</v>
      </c>
    </row>
    <row r="169" spans="1:65" s="73" customFormat="1" ht="16.5" customHeight="1">
      <c r="A169" s="143"/>
      <c r="B169" s="144"/>
      <c r="C169" s="217" t="s">
        <v>204</v>
      </c>
      <c r="D169" s="217" t="s">
        <v>205</v>
      </c>
      <c r="E169" s="218" t="s">
        <v>206</v>
      </c>
      <c r="F169" s="219" t="s">
        <v>207</v>
      </c>
      <c r="G169" s="220" t="s">
        <v>208</v>
      </c>
      <c r="H169" s="221">
        <v>2</v>
      </c>
      <c r="I169" s="58"/>
      <c r="J169" s="222">
        <f t="shared" si="10"/>
        <v>0</v>
      </c>
      <c r="K169" s="219" t="s">
        <v>148</v>
      </c>
      <c r="L169" s="128"/>
      <c r="M169" s="59"/>
      <c r="N169" s="129" t="s">
        <v>40</v>
      </c>
      <c r="O169" s="118"/>
      <c r="P169" s="119">
        <f t="shared" si="11"/>
        <v>0</v>
      </c>
      <c r="Q169" s="119">
        <v>1</v>
      </c>
      <c r="R169" s="119">
        <f t="shared" si="12"/>
        <v>2</v>
      </c>
      <c r="S169" s="119">
        <v>0</v>
      </c>
      <c r="T169" s="120">
        <f t="shared" si="13"/>
        <v>0</v>
      </c>
      <c r="U169" s="70"/>
      <c r="V169" s="70"/>
      <c r="W169" s="70"/>
      <c r="X169" s="70"/>
      <c r="Y169" s="70"/>
      <c r="Z169" s="70"/>
      <c r="AA169" s="70"/>
      <c r="AB169" s="70"/>
      <c r="AC169" s="70"/>
      <c r="AD169" s="70"/>
      <c r="AE169" s="70"/>
      <c r="AR169" s="121" t="s">
        <v>177</v>
      </c>
      <c r="AT169" s="121" t="s">
        <v>205</v>
      </c>
      <c r="AU169" s="121" t="s">
        <v>82</v>
      </c>
      <c r="AY169" s="66" t="s">
        <v>142</v>
      </c>
      <c r="BE169" s="122">
        <f t="shared" si="14"/>
        <v>0</v>
      </c>
      <c r="BF169" s="122">
        <f t="shared" si="15"/>
        <v>0</v>
      </c>
      <c r="BG169" s="122">
        <f t="shared" si="16"/>
        <v>0</v>
      </c>
      <c r="BH169" s="122">
        <f t="shared" si="17"/>
        <v>0</v>
      </c>
      <c r="BI169" s="122">
        <f t="shared" si="18"/>
        <v>0</v>
      </c>
      <c r="BJ169" s="66" t="s">
        <v>80</v>
      </c>
      <c r="BK169" s="122">
        <f t="shared" si="19"/>
        <v>0</v>
      </c>
      <c r="BL169" s="66" t="s">
        <v>149</v>
      </c>
      <c r="BM169" s="121" t="s">
        <v>209</v>
      </c>
    </row>
    <row r="170" spans="1:65" s="73" customFormat="1" ht="16.5" customHeight="1">
      <c r="A170" s="143"/>
      <c r="B170" s="144"/>
      <c r="C170" s="217" t="s">
        <v>7</v>
      </c>
      <c r="D170" s="217" t="s">
        <v>205</v>
      </c>
      <c r="E170" s="218" t="s">
        <v>210</v>
      </c>
      <c r="F170" s="219" t="s">
        <v>211</v>
      </c>
      <c r="G170" s="220" t="s">
        <v>212</v>
      </c>
      <c r="H170" s="221">
        <v>6</v>
      </c>
      <c r="I170" s="58"/>
      <c r="J170" s="222">
        <f t="shared" si="10"/>
        <v>0</v>
      </c>
      <c r="K170" s="219"/>
      <c r="L170" s="128"/>
      <c r="M170" s="59"/>
      <c r="N170" s="129" t="s">
        <v>40</v>
      </c>
      <c r="O170" s="118"/>
      <c r="P170" s="119">
        <f t="shared" si="11"/>
        <v>0</v>
      </c>
      <c r="Q170" s="119">
        <v>0</v>
      </c>
      <c r="R170" s="119">
        <f t="shared" si="12"/>
        <v>0</v>
      </c>
      <c r="S170" s="119">
        <v>0</v>
      </c>
      <c r="T170" s="120">
        <f t="shared" si="13"/>
        <v>0</v>
      </c>
      <c r="U170" s="70"/>
      <c r="V170" s="70"/>
      <c r="W170" s="70"/>
      <c r="X170" s="70"/>
      <c r="Y170" s="70"/>
      <c r="Z170" s="70"/>
      <c r="AA170" s="70"/>
      <c r="AB170" s="70"/>
      <c r="AC170" s="70"/>
      <c r="AD170" s="70"/>
      <c r="AE170" s="70"/>
      <c r="AR170" s="121" t="s">
        <v>177</v>
      </c>
      <c r="AT170" s="121" t="s">
        <v>205</v>
      </c>
      <c r="AU170" s="121" t="s">
        <v>82</v>
      </c>
      <c r="AY170" s="66" t="s">
        <v>142</v>
      </c>
      <c r="BE170" s="122">
        <f t="shared" si="14"/>
        <v>0</v>
      </c>
      <c r="BF170" s="122">
        <f t="shared" si="15"/>
        <v>0</v>
      </c>
      <c r="BG170" s="122">
        <f t="shared" si="16"/>
        <v>0</v>
      </c>
      <c r="BH170" s="122">
        <f t="shared" si="17"/>
        <v>0</v>
      </c>
      <c r="BI170" s="122">
        <f t="shared" si="18"/>
        <v>0</v>
      </c>
      <c r="BJ170" s="66" t="s">
        <v>80</v>
      </c>
      <c r="BK170" s="122">
        <f t="shared" si="19"/>
        <v>0</v>
      </c>
      <c r="BL170" s="66" t="s">
        <v>149</v>
      </c>
      <c r="BM170" s="121" t="s">
        <v>213</v>
      </c>
    </row>
    <row r="171" spans="1:65" s="73" customFormat="1" ht="24.2" customHeight="1">
      <c r="A171" s="143"/>
      <c r="B171" s="144"/>
      <c r="C171" s="204" t="s">
        <v>214</v>
      </c>
      <c r="D171" s="204" t="s">
        <v>144</v>
      </c>
      <c r="E171" s="205" t="s">
        <v>215</v>
      </c>
      <c r="F171" s="206" t="s">
        <v>216</v>
      </c>
      <c r="G171" s="207" t="s">
        <v>193</v>
      </c>
      <c r="H171" s="208">
        <v>24</v>
      </c>
      <c r="I171" s="55"/>
      <c r="J171" s="209">
        <f t="shared" si="10"/>
        <v>0</v>
      </c>
      <c r="K171" s="206" t="s">
        <v>148</v>
      </c>
      <c r="L171" s="54"/>
      <c r="M171" s="56"/>
      <c r="N171" s="117" t="s">
        <v>40</v>
      </c>
      <c r="O171" s="118"/>
      <c r="P171" s="119">
        <f t="shared" si="11"/>
        <v>0</v>
      </c>
      <c r="Q171" s="119">
        <v>3.2849999999999997E-2</v>
      </c>
      <c r="R171" s="119">
        <f t="shared" si="12"/>
        <v>0.78839999999999999</v>
      </c>
      <c r="S171" s="119">
        <v>0</v>
      </c>
      <c r="T171" s="120">
        <f t="shared" si="13"/>
        <v>0</v>
      </c>
      <c r="U171" s="70"/>
      <c r="V171" s="70"/>
      <c r="W171" s="70"/>
      <c r="X171" s="70"/>
      <c r="Y171" s="70"/>
      <c r="Z171" s="70"/>
      <c r="AA171" s="70"/>
      <c r="AB171" s="70"/>
      <c r="AC171" s="70"/>
      <c r="AD171" s="70"/>
      <c r="AE171" s="70"/>
      <c r="AR171" s="121" t="s">
        <v>149</v>
      </c>
      <c r="AT171" s="121" t="s">
        <v>144</v>
      </c>
      <c r="AU171" s="121" t="s">
        <v>82</v>
      </c>
      <c r="AY171" s="66" t="s">
        <v>142</v>
      </c>
      <c r="BE171" s="122">
        <f t="shared" si="14"/>
        <v>0</v>
      </c>
      <c r="BF171" s="122">
        <f t="shared" si="15"/>
        <v>0</v>
      </c>
      <c r="BG171" s="122">
        <f t="shared" si="16"/>
        <v>0</v>
      </c>
      <c r="BH171" s="122">
        <f t="shared" si="17"/>
        <v>0</v>
      </c>
      <c r="BI171" s="122">
        <f t="shared" si="18"/>
        <v>0</v>
      </c>
      <c r="BJ171" s="66" t="s">
        <v>80</v>
      </c>
      <c r="BK171" s="122">
        <f t="shared" si="19"/>
        <v>0</v>
      </c>
      <c r="BL171" s="66" t="s">
        <v>149</v>
      </c>
      <c r="BM171" s="121" t="s">
        <v>217</v>
      </c>
    </row>
    <row r="172" spans="1:65" s="73" customFormat="1" ht="24.2" customHeight="1">
      <c r="A172" s="143"/>
      <c r="B172" s="144"/>
      <c r="C172" s="204" t="s">
        <v>218</v>
      </c>
      <c r="D172" s="204" t="s">
        <v>144</v>
      </c>
      <c r="E172" s="205" t="s">
        <v>219</v>
      </c>
      <c r="F172" s="206" t="s">
        <v>220</v>
      </c>
      <c r="G172" s="207" t="s">
        <v>193</v>
      </c>
      <c r="H172" s="208">
        <v>24</v>
      </c>
      <c r="I172" s="55"/>
      <c r="J172" s="209">
        <f t="shared" si="10"/>
        <v>0</v>
      </c>
      <c r="K172" s="206" t="s">
        <v>148</v>
      </c>
      <c r="L172" s="54"/>
      <c r="M172" s="56"/>
      <c r="N172" s="117" t="s">
        <v>40</v>
      </c>
      <c r="O172" s="118"/>
      <c r="P172" s="119">
        <f t="shared" si="11"/>
        <v>0</v>
      </c>
      <c r="Q172" s="119">
        <v>3.2849999999999997E-2</v>
      </c>
      <c r="R172" s="119">
        <f t="shared" si="12"/>
        <v>0.78839999999999999</v>
      </c>
      <c r="S172" s="119">
        <v>0</v>
      </c>
      <c r="T172" s="120">
        <f t="shared" si="13"/>
        <v>0</v>
      </c>
      <c r="U172" s="70"/>
      <c r="V172" s="70"/>
      <c r="W172" s="70"/>
      <c r="X172" s="70"/>
      <c r="Y172" s="70"/>
      <c r="Z172" s="70"/>
      <c r="AA172" s="70"/>
      <c r="AB172" s="70"/>
      <c r="AC172" s="70"/>
      <c r="AD172" s="70"/>
      <c r="AE172" s="70"/>
      <c r="AR172" s="121" t="s">
        <v>149</v>
      </c>
      <c r="AT172" s="121" t="s">
        <v>144</v>
      </c>
      <c r="AU172" s="121" t="s">
        <v>82</v>
      </c>
      <c r="AY172" s="66" t="s">
        <v>142</v>
      </c>
      <c r="BE172" s="122">
        <f t="shared" si="14"/>
        <v>0</v>
      </c>
      <c r="BF172" s="122">
        <f t="shared" si="15"/>
        <v>0</v>
      </c>
      <c r="BG172" s="122">
        <f t="shared" si="16"/>
        <v>0</v>
      </c>
      <c r="BH172" s="122">
        <f t="shared" si="17"/>
        <v>0</v>
      </c>
      <c r="BI172" s="122">
        <f t="shared" si="18"/>
        <v>0</v>
      </c>
      <c r="BJ172" s="66" t="s">
        <v>80</v>
      </c>
      <c r="BK172" s="122">
        <f t="shared" si="19"/>
        <v>0</v>
      </c>
      <c r="BL172" s="66" t="s">
        <v>149</v>
      </c>
      <c r="BM172" s="121" t="s">
        <v>221</v>
      </c>
    </row>
    <row r="173" spans="1:65" s="73" customFormat="1" ht="24.2" customHeight="1">
      <c r="A173" s="143"/>
      <c r="B173" s="144"/>
      <c r="C173" s="217" t="s">
        <v>222</v>
      </c>
      <c r="D173" s="217" t="s">
        <v>205</v>
      </c>
      <c r="E173" s="218" t="s">
        <v>223</v>
      </c>
      <c r="F173" s="219" t="s">
        <v>224</v>
      </c>
      <c r="G173" s="220" t="s">
        <v>193</v>
      </c>
      <c r="H173" s="221">
        <v>56.1</v>
      </c>
      <c r="I173" s="58"/>
      <c r="J173" s="222">
        <f t="shared" si="10"/>
        <v>0</v>
      </c>
      <c r="K173" s="219" t="s">
        <v>148</v>
      </c>
      <c r="L173" s="128"/>
      <c r="M173" s="59"/>
      <c r="N173" s="129" t="s">
        <v>40</v>
      </c>
      <c r="O173" s="118"/>
      <c r="P173" s="119">
        <f t="shared" si="11"/>
        <v>0</v>
      </c>
      <c r="Q173" s="119">
        <v>1.4800000000000001E-2</v>
      </c>
      <c r="R173" s="119">
        <f t="shared" si="12"/>
        <v>0.83028000000000002</v>
      </c>
      <c r="S173" s="119">
        <v>0</v>
      </c>
      <c r="T173" s="120">
        <f t="shared" si="13"/>
        <v>0</v>
      </c>
      <c r="U173" s="70"/>
      <c r="V173" s="70"/>
      <c r="W173" s="70"/>
      <c r="X173" s="70"/>
      <c r="Y173" s="70"/>
      <c r="Z173" s="70"/>
      <c r="AA173" s="70"/>
      <c r="AB173" s="70"/>
      <c r="AC173" s="70"/>
      <c r="AD173" s="70"/>
      <c r="AE173" s="70"/>
      <c r="AR173" s="121" t="s">
        <v>177</v>
      </c>
      <c r="AT173" s="121" t="s">
        <v>205</v>
      </c>
      <c r="AU173" s="121" t="s">
        <v>82</v>
      </c>
      <c r="AY173" s="66" t="s">
        <v>142</v>
      </c>
      <c r="BE173" s="122">
        <f t="shared" si="14"/>
        <v>0</v>
      </c>
      <c r="BF173" s="122">
        <f t="shared" si="15"/>
        <v>0</v>
      </c>
      <c r="BG173" s="122">
        <f t="shared" si="16"/>
        <v>0</v>
      </c>
      <c r="BH173" s="122">
        <f t="shared" si="17"/>
        <v>0</v>
      </c>
      <c r="BI173" s="122">
        <f t="shared" si="18"/>
        <v>0</v>
      </c>
      <c r="BJ173" s="66" t="s">
        <v>80</v>
      </c>
      <c r="BK173" s="122">
        <f t="shared" si="19"/>
        <v>0</v>
      </c>
      <c r="BL173" s="66" t="s">
        <v>149</v>
      </c>
      <c r="BM173" s="121" t="s">
        <v>225</v>
      </c>
    </row>
    <row r="174" spans="1:65" s="57" customFormat="1">
      <c r="A174" s="210"/>
      <c r="B174" s="211"/>
      <c r="C174" s="210"/>
      <c r="D174" s="212" t="s">
        <v>158</v>
      </c>
      <c r="E174" s="210"/>
      <c r="F174" s="214" t="s">
        <v>226</v>
      </c>
      <c r="G174" s="210"/>
      <c r="H174" s="215">
        <v>56.1</v>
      </c>
      <c r="J174" s="210"/>
      <c r="K174" s="210"/>
      <c r="L174" s="123"/>
      <c r="M174" s="125"/>
      <c r="N174" s="126"/>
      <c r="O174" s="126"/>
      <c r="P174" s="126"/>
      <c r="Q174" s="126"/>
      <c r="R174" s="126"/>
      <c r="S174" s="126"/>
      <c r="T174" s="127"/>
      <c r="AT174" s="124" t="s">
        <v>158</v>
      </c>
      <c r="AU174" s="124" t="s">
        <v>82</v>
      </c>
      <c r="AV174" s="57" t="s">
        <v>82</v>
      </c>
      <c r="AW174" s="57" t="s">
        <v>2</v>
      </c>
      <c r="AX174" s="57" t="s">
        <v>80</v>
      </c>
      <c r="AY174" s="124" t="s">
        <v>142</v>
      </c>
    </row>
    <row r="175" spans="1:65" s="73" customFormat="1" ht="24.2" customHeight="1">
      <c r="A175" s="143"/>
      <c r="B175" s="144"/>
      <c r="C175" s="204" t="s">
        <v>227</v>
      </c>
      <c r="D175" s="204" t="s">
        <v>144</v>
      </c>
      <c r="E175" s="205" t="s">
        <v>228</v>
      </c>
      <c r="F175" s="206" t="s">
        <v>229</v>
      </c>
      <c r="G175" s="207" t="s">
        <v>212</v>
      </c>
      <c r="H175" s="208">
        <v>6</v>
      </c>
      <c r="I175" s="55"/>
      <c r="J175" s="209">
        <f>ROUND(I175*H175,2)</f>
        <v>0</v>
      </c>
      <c r="K175" s="206" t="s">
        <v>148</v>
      </c>
      <c r="L175" s="54"/>
      <c r="M175" s="56"/>
      <c r="N175" s="117" t="s">
        <v>40</v>
      </c>
      <c r="O175" s="118"/>
      <c r="P175" s="119">
        <f>O175*H175</f>
        <v>0</v>
      </c>
      <c r="Q175" s="119">
        <v>5.1000000000000004E-4</v>
      </c>
      <c r="R175" s="119">
        <f>Q175*H175</f>
        <v>3.0600000000000002E-3</v>
      </c>
      <c r="S175" s="119">
        <v>0</v>
      </c>
      <c r="T175" s="120">
        <f>S175*H175</f>
        <v>0</v>
      </c>
      <c r="U175" s="70"/>
      <c r="V175" s="70"/>
      <c r="W175" s="70"/>
      <c r="X175" s="70"/>
      <c r="Y175" s="70"/>
      <c r="Z175" s="70"/>
      <c r="AA175" s="70"/>
      <c r="AB175" s="70"/>
      <c r="AC175" s="70"/>
      <c r="AD175" s="70"/>
      <c r="AE175" s="70"/>
      <c r="AR175" s="121" t="s">
        <v>149</v>
      </c>
      <c r="AT175" s="121" t="s">
        <v>144</v>
      </c>
      <c r="AU175" s="121" t="s">
        <v>82</v>
      </c>
      <c r="AY175" s="66" t="s">
        <v>142</v>
      </c>
      <c r="BE175" s="122">
        <f>IF(N175="základní",J175,0)</f>
        <v>0</v>
      </c>
      <c r="BF175" s="122">
        <f>IF(N175="snížená",J175,0)</f>
        <v>0</v>
      </c>
      <c r="BG175" s="122">
        <f>IF(N175="zákl. přenesená",J175,0)</f>
        <v>0</v>
      </c>
      <c r="BH175" s="122">
        <f>IF(N175="sníž. přenesená",J175,0)</f>
        <v>0</v>
      </c>
      <c r="BI175" s="122">
        <f>IF(N175="nulová",J175,0)</f>
        <v>0</v>
      </c>
      <c r="BJ175" s="66" t="s">
        <v>80</v>
      </c>
      <c r="BK175" s="122">
        <f>ROUND(I175*H175,2)</f>
        <v>0</v>
      </c>
      <c r="BL175" s="66" t="s">
        <v>149</v>
      </c>
      <c r="BM175" s="121" t="s">
        <v>230</v>
      </c>
    </row>
    <row r="176" spans="1:65" s="73" customFormat="1" ht="24.2" customHeight="1">
      <c r="A176" s="143"/>
      <c r="B176" s="144"/>
      <c r="C176" s="217" t="s">
        <v>231</v>
      </c>
      <c r="D176" s="217" t="s">
        <v>205</v>
      </c>
      <c r="E176" s="218" t="s">
        <v>232</v>
      </c>
      <c r="F176" s="219" t="s">
        <v>233</v>
      </c>
      <c r="G176" s="220" t="s">
        <v>208</v>
      </c>
      <c r="H176" s="221">
        <v>2.9000000000000001E-2</v>
      </c>
      <c r="I176" s="58"/>
      <c r="J176" s="222">
        <f>ROUND(I176*H176,2)</f>
        <v>0</v>
      </c>
      <c r="K176" s="219" t="s">
        <v>148</v>
      </c>
      <c r="L176" s="128"/>
      <c r="M176" s="59"/>
      <c r="N176" s="129" t="s">
        <v>40</v>
      </c>
      <c r="O176" s="118"/>
      <c r="P176" s="119">
        <f>O176*H176</f>
        <v>0</v>
      </c>
      <c r="Q176" s="119">
        <v>1</v>
      </c>
      <c r="R176" s="119">
        <f>Q176*H176</f>
        <v>2.9000000000000001E-2</v>
      </c>
      <c r="S176" s="119">
        <v>0</v>
      </c>
      <c r="T176" s="120">
        <f>S176*H176</f>
        <v>0</v>
      </c>
      <c r="U176" s="70"/>
      <c r="V176" s="70"/>
      <c r="W176" s="70"/>
      <c r="X176" s="70"/>
      <c r="Y176" s="70"/>
      <c r="Z176" s="70"/>
      <c r="AA176" s="70"/>
      <c r="AB176" s="70"/>
      <c r="AC176" s="70"/>
      <c r="AD176" s="70"/>
      <c r="AE176" s="70"/>
      <c r="AR176" s="121" t="s">
        <v>177</v>
      </c>
      <c r="AT176" s="121" t="s">
        <v>205</v>
      </c>
      <c r="AU176" s="121" t="s">
        <v>82</v>
      </c>
      <c r="AY176" s="66" t="s">
        <v>142</v>
      </c>
      <c r="BE176" s="122">
        <f>IF(N176="základní",J176,0)</f>
        <v>0</v>
      </c>
      <c r="BF176" s="122">
        <f>IF(N176="snížená",J176,0)</f>
        <v>0</v>
      </c>
      <c r="BG176" s="122">
        <f>IF(N176="zákl. přenesená",J176,0)</f>
        <v>0</v>
      </c>
      <c r="BH176" s="122">
        <f>IF(N176="sníž. přenesená",J176,0)</f>
        <v>0</v>
      </c>
      <c r="BI176" s="122">
        <f>IF(N176="nulová",J176,0)</f>
        <v>0</v>
      </c>
      <c r="BJ176" s="66" t="s">
        <v>80</v>
      </c>
      <c r="BK176" s="122">
        <f>ROUND(I176*H176,2)</f>
        <v>0</v>
      </c>
      <c r="BL176" s="66" t="s">
        <v>149</v>
      </c>
      <c r="BM176" s="121" t="s">
        <v>234</v>
      </c>
    </row>
    <row r="177" spans="1:65" s="73" customFormat="1" ht="16.5" customHeight="1">
      <c r="A177" s="143"/>
      <c r="B177" s="144"/>
      <c r="C177" s="217" t="s">
        <v>6</v>
      </c>
      <c r="D177" s="217" t="s">
        <v>205</v>
      </c>
      <c r="E177" s="218" t="s">
        <v>235</v>
      </c>
      <c r="F177" s="219" t="s">
        <v>236</v>
      </c>
      <c r="G177" s="220" t="s">
        <v>208</v>
      </c>
      <c r="H177" s="221">
        <v>7.0000000000000001E-3</v>
      </c>
      <c r="I177" s="58"/>
      <c r="J177" s="222">
        <f>ROUND(I177*H177,2)</f>
        <v>0</v>
      </c>
      <c r="K177" s="219" t="s">
        <v>148</v>
      </c>
      <c r="L177" s="128"/>
      <c r="M177" s="59"/>
      <c r="N177" s="129" t="s">
        <v>40</v>
      </c>
      <c r="O177" s="118"/>
      <c r="P177" s="119">
        <f>O177*H177</f>
        <v>0</v>
      </c>
      <c r="Q177" s="119">
        <v>1</v>
      </c>
      <c r="R177" s="119">
        <f>Q177*H177</f>
        <v>7.0000000000000001E-3</v>
      </c>
      <c r="S177" s="119">
        <v>0</v>
      </c>
      <c r="T177" s="120">
        <f>S177*H177</f>
        <v>0</v>
      </c>
      <c r="U177" s="70"/>
      <c r="V177" s="70"/>
      <c r="W177" s="70"/>
      <c r="X177" s="70"/>
      <c r="Y177" s="70"/>
      <c r="Z177" s="70"/>
      <c r="AA177" s="70"/>
      <c r="AB177" s="70"/>
      <c r="AC177" s="70"/>
      <c r="AD177" s="70"/>
      <c r="AE177" s="70"/>
      <c r="AR177" s="121" t="s">
        <v>177</v>
      </c>
      <c r="AT177" s="121" t="s">
        <v>205</v>
      </c>
      <c r="AU177" s="121" t="s">
        <v>82</v>
      </c>
      <c r="AY177" s="66" t="s">
        <v>142</v>
      </c>
      <c r="BE177" s="122">
        <f>IF(N177="základní",J177,0)</f>
        <v>0</v>
      </c>
      <c r="BF177" s="122">
        <f>IF(N177="snížená",J177,0)</f>
        <v>0</v>
      </c>
      <c r="BG177" s="122">
        <f>IF(N177="zákl. přenesená",J177,0)</f>
        <v>0</v>
      </c>
      <c r="BH177" s="122">
        <f>IF(N177="sníž. přenesená",J177,0)</f>
        <v>0</v>
      </c>
      <c r="BI177" s="122">
        <f>IF(N177="nulová",J177,0)</f>
        <v>0</v>
      </c>
      <c r="BJ177" s="66" t="s">
        <v>80</v>
      </c>
      <c r="BK177" s="122">
        <f>ROUND(I177*H177,2)</f>
        <v>0</v>
      </c>
      <c r="BL177" s="66" t="s">
        <v>149</v>
      </c>
      <c r="BM177" s="121" t="s">
        <v>237</v>
      </c>
    </row>
    <row r="178" spans="1:65" s="73" customFormat="1" ht="24.2" customHeight="1">
      <c r="A178" s="143"/>
      <c r="B178" s="144"/>
      <c r="C178" s="217" t="s">
        <v>238</v>
      </c>
      <c r="D178" s="217" t="s">
        <v>205</v>
      </c>
      <c r="E178" s="218" t="s">
        <v>239</v>
      </c>
      <c r="F178" s="219" t="s">
        <v>240</v>
      </c>
      <c r="G178" s="220" t="s">
        <v>208</v>
      </c>
      <c r="H178" s="221">
        <v>4.2000000000000003E-2</v>
      </c>
      <c r="I178" s="58"/>
      <c r="J178" s="222">
        <f>ROUND(I178*H178,2)</f>
        <v>0</v>
      </c>
      <c r="K178" s="219" t="s">
        <v>148</v>
      </c>
      <c r="L178" s="128"/>
      <c r="M178" s="59"/>
      <c r="N178" s="129" t="s">
        <v>40</v>
      </c>
      <c r="O178" s="118"/>
      <c r="P178" s="119">
        <f>O178*H178</f>
        <v>0</v>
      </c>
      <c r="Q178" s="119">
        <v>1</v>
      </c>
      <c r="R178" s="119">
        <f>Q178*H178</f>
        <v>4.2000000000000003E-2</v>
      </c>
      <c r="S178" s="119">
        <v>0</v>
      </c>
      <c r="T178" s="120">
        <f>S178*H178</f>
        <v>0</v>
      </c>
      <c r="U178" s="70"/>
      <c r="V178" s="70"/>
      <c r="W178" s="70"/>
      <c r="X178" s="70"/>
      <c r="Y178" s="70"/>
      <c r="Z178" s="70"/>
      <c r="AA178" s="70"/>
      <c r="AB178" s="70"/>
      <c r="AC178" s="70"/>
      <c r="AD178" s="70"/>
      <c r="AE178" s="70"/>
      <c r="AR178" s="121" t="s">
        <v>177</v>
      </c>
      <c r="AT178" s="121" t="s">
        <v>205</v>
      </c>
      <c r="AU178" s="121" t="s">
        <v>82</v>
      </c>
      <c r="AY178" s="66" t="s">
        <v>142</v>
      </c>
      <c r="BE178" s="122">
        <f>IF(N178="základní",J178,0)</f>
        <v>0</v>
      </c>
      <c r="BF178" s="122">
        <f>IF(N178="snížená",J178,0)</f>
        <v>0</v>
      </c>
      <c r="BG178" s="122">
        <f>IF(N178="zákl. přenesená",J178,0)</f>
        <v>0</v>
      </c>
      <c r="BH178" s="122">
        <f>IF(N178="sníž. přenesená",J178,0)</f>
        <v>0</v>
      </c>
      <c r="BI178" s="122">
        <f>IF(N178="nulová",J178,0)</f>
        <v>0</v>
      </c>
      <c r="BJ178" s="66" t="s">
        <v>80</v>
      </c>
      <c r="BK178" s="122">
        <f>ROUND(I178*H178,2)</f>
        <v>0</v>
      </c>
      <c r="BL178" s="66" t="s">
        <v>149</v>
      </c>
      <c r="BM178" s="121" t="s">
        <v>241</v>
      </c>
    </row>
    <row r="179" spans="1:65" s="73" customFormat="1" ht="16.5" customHeight="1">
      <c r="A179" s="143"/>
      <c r="B179" s="144"/>
      <c r="C179" s="217" t="s">
        <v>242</v>
      </c>
      <c r="D179" s="217" t="s">
        <v>205</v>
      </c>
      <c r="E179" s="218" t="s">
        <v>243</v>
      </c>
      <c r="F179" s="219" t="s">
        <v>244</v>
      </c>
      <c r="G179" s="220" t="s">
        <v>245</v>
      </c>
      <c r="H179" s="221">
        <v>12</v>
      </c>
      <c r="I179" s="58"/>
      <c r="J179" s="222">
        <f>ROUND(I179*H179,2)</f>
        <v>0</v>
      </c>
      <c r="K179" s="219" t="s">
        <v>148</v>
      </c>
      <c r="L179" s="128"/>
      <c r="M179" s="59"/>
      <c r="N179" s="129" t="s">
        <v>40</v>
      </c>
      <c r="O179" s="118"/>
      <c r="P179" s="119">
        <f>O179*H179</f>
        <v>0</v>
      </c>
      <c r="Q179" s="119">
        <v>8.3000000000000001E-4</v>
      </c>
      <c r="R179" s="119">
        <f>Q179*H179</f>
        <v>9.9600000000000001E-3</v>
      </c>
      <c r="S179" s="119">
        <v>0</v>
      </c>
      <c r="T179" s="120">
        <f>S179*H179</f>
        <v>0</v>
      </c>
      <c r="U179" s="70"/>
      <c r="V179" s="70"/>
      <c r="W179" s="70"/>
      <c r="X179" s="70"/>
      <c r="Y179" s="70"/>
      <c r="Z179" s="70"/>
      <c r="AA179" s="70"/>
      <c r="AB179" s="70"/>
      <c r="AC179" s="70"/>
      <c r="AD179" s="70"/>
      <c r="AE179" s="70"/>
      <c r="AR179" s="121" t="s">
        <v>177</v>
      </c>
      <c r="AT179" s="121" t="s">
        <v>205</v>
      </c>
      <c r="AU179" s="121" t="s">
        <v>82</v>
      </c>
      <c r="AY179" s="66" t="s">
        <v>142</v>
      </c>
      <c r="BE179" s="122">
        <f>IF(N179="základní",J179,0)</f>
        <v>0</v>
      </c>
      <c r="BF179" s="122">
        <f>IF(N179="snížená",J179,0)</f>
        <v>0</v>
      </c>
      <c r="BG179" s="122">
        <f>IF(N179="zákl. přenesená",J179,0)</f>
        <v>0</v>
      </c>
      <c r="BH179" s="122">
        <f>IF(N179="sníž. přenesená",J179,0)</f>
        <v>0</v>
      </c>
      <c r="BI179" s="122">
        <f>IF(N179="nulová",J179,0)</f>
        <v>0</v>
      </c>
      <c r="BJ179" s="66" t="s">
        <v>80</v>
      </c>
      <c r="BK179" s="122">
        <f>ROUND(I179*H179,2)</f>
        <v>0</v>
      </c>
      <c r="BL179" s="66" t="s">
        <v>149</v>
      </c>
      <c r="BM179" s="121" t="s">
        <v>246</v>
      </c>
    </row>
    <row r="180" spans="1:65" s="53" customFormat="1" ht="22.9" customHeight="1">
      <c r="A180" s="197"/>
      <c r="B180" s="198"/>
      <c r="C180" s="197"/>
      <c r="D180" s="199" t="s">
        <v>74</v>
      </c>
      <c r="E180" s="202" t="s">
        <v>154</v>
      </c>
      <c r="F180" s="202" t="s">
        <v>247</v>
      </c>
      <c r="G180" s="197"/>
      <c r="H180" s="197"/>
      <c r="J180" s="203">
        <f>BK180</f>
        <v>0</v>
      </c>
      <c r="K180" s="197"/>
      <c r="L180" s="109"/>
      <c r="M180" s="111"/>
      <c r="N180" s="112"/>
      <c r="O180" s="112"/>
      <c r="P180" s="113">
        <f>SUM(P181:P185)</f>
        <v>0</v>
      </c>
      <c r="Q180" s="112"/>
      <c r="R180" s="113">
        <f>SUM(R181:R185)</f>
        <v>0.67682200000000003</v>
      </c>
      <c r="S180" s="112"/>
      <c r="T180" s="114">
        <f>SUM(T181:T185)</f>
        <v>0</v>
      </c>
      <c r="AR180" s="110" t="s">
        <v>80</v>
      </c>
      <c r="AT180" s="115" t="s">
        <v>74</v>
      </c>
      <c r="AU180" s="115" t="s">
        <v>80</v>
      </c>
      <c r="AY180" s="110" t="s">
        <v>142</v>
      </c>
      <c r="BK180" s="116">
        <f>SUM(BK181:BK185)</f>
        <v>0</v>
      </c>
    </row>
    <row r="181" spans="1:65" s="73" customFormat="1" ht="37.9" customHeight="1">
      <c r="A181" s="143"/>
      <c r="B181" s="144"/>
      <c r="C181" s="204" t="s">
        <v>248</v>
      </c>
      <c r="D181" s="204" t="s">
        <v>144</v>
      </c>
      <c r="E181" s="205" t="s">
        <v>249</v>
      </c>
      <c r="F181" s="206" t="s">
        <v>250</v>
      </c>
      <c r="G181" s="207" t="s">
        <v>147</v>
      </c>
      <c r="H181" s="208">
        <v>4.4800000000000004</v>
      </c>
      <c r="I181" s="55"/>
      <c r="J181" s="209">
        <f>ROUND(I181*H181,2)</f>
        <v>0</v>
      </c>
      <c r="K181" s="206" t="s">
        <v>148</v>
      </c>
      <c r="L181" s="54"/>
      <c r="M181" s="56"/>
      <c r="N181" s="117" t="s">
        <v>40</v>
      </c>
      <c r="O181" s="118"/>
      <c r="P181" s="119">
        <f>O181*H181</f>
        <v>0</v>
      </c>
      <c r="Q181" s="119">
        <v>0.12335</v>
      </c>
      <c r="R181" s="119">
        <f>Q181*H181</f>
        <v>0.5526080000000001</v>
      </c>
      <c r="S181" s="119">
        <v>0</v>
      </c>
      <c r="T181" s="120">
        <f>S181*H181</f>
        <v>0</v>
      </c>
      <c r="U181" s="70"/>
      <c r="V181" s="70"/>
      <c r="W181" s="70"/>
      <c r="X181" s="70"/>
      <c r="Y181" s="70"/>
      <c r="Z181" s="70"/>
      <c r="AA181" s="70"/>
      <c r="AB181" s="70"/>
      <c r="AC181" s="70"/>
      <c r="AD181" s="70"/>
      <c r="AE181" s="70"/>
      <c r="AR181" s="121" t="s">
        <v>149</v>
      </c>
      <c r="AT181" s="121" t="s">
        <v>144</v>
      </c>
      <c r="AU181" s="121" t="s">
        <v>82</v>
      </c>
      <c r="AY181" s="66" t="s">
        <v>142</v>
      </c>
      <c r="BE181" s="122">
        <f>IF(N181="základní",J181,0)</f>
        <v>0</v>
      </c>
      <c r="BF181" s="122">
        <f>IF(N181="snížená",J181,0)</f>
        <v>0</v>
      </c>
      <c r="BG181" s="122">
        <f>IF(N181="zákl. přenesená",J181,0)</f>
        <v>0</v>
      </c>
      <c r="BH181" s="122">
        <f>IF(N181="sníž. přenesená",J181,0)</f>
        <v>0</v>
      </c>
      <c r="BI181" s="122">
        <f>IF(N181="nulová",J181,0)</f>
        <v>0</v>
      </c>
      <c r="BJ181" s="66" t="s">
        <v>80</v>
      </c>
      <c r="BK181" s="122">
        <f>ROUND(I181*H181,2)</f>
        <v>0</v>
      </c>
      <c r="BL181" s="66" t="s">
        <v>149</v>
      </c>
      <c r="BM181" s="121" t="s">
        <v>251</v>
      </c>
    </row>
    <row r="182" spans="1:65" s="57" customFormat="1">
      <c r="A182" s="210"/>
      <c r="B182" s="211"/>
      <c r="C182" s="210"/>
      <c r="D182" s="212" t="s">
        <v>158</v>
      </c>
      <c r="E182" s="213"/>
      <c r="F182" s="214" t="s">
        <v>252</v>
      </c>
      <c r="G182" s="210"/>
      <c r="H182" s="215">
        <v>4.4800000000000004</v>
      </c>
      <c r="J182" s="210"/>
      <c r="K182" s="210"/>
      <c r="L182" s="123"/>
      <c r="M182" s="125"/>
      <c r="N182" s="126"/>
      <c r="O182" s="126"/>
      <c r="P182" s="126"/>
      <c r="Q182" s="126"/>
      <c r="R182" s="126"/>
      <c r="S182" s="126"/>
      <c r="T182" s="127"/>
      <c r="AT182" s="124" t="s">
        <v>158</v>
      </c>
      <c r="AU182" s="124" t="s">
        <v>82</v>
      </c>
      <c r="AV182" s="57" t="s">
        <v>82</v>
      </c>
      <c r="AW182" s="57" t="s">
        <v>31</v>
      </c>
      <c r="AX182" s="57" t="s">
        <v>80</v>
      </c>
      <c r="AY182" s="124" t="s">
        <v>142</v>
      </c>
    </row>
    <row r="183" spans="1:65" s="73" customFormat="1" ht="16.5" customHeight="1">
      <c r="A183" s="143"/>
      <c r="B183" s="144"/>
      <c r="C183" s="204" t="s">
        <v>253</v>
      </c>
      <c r="D183" s="204" t="s">
        <v>144</v>
      </c>
      <c r="E183" s="205" t="s">
        <v>254</v>
      </c>
      <c r="F183" s="206" t="s">
        <v>255</v>
      </c>
      <c r="G183" s="207" t="s">
        <v>162</v>
      </c>
      <c r="H183" s="208">
        <v>1</v>
      </c>
      <c r="I183" s="55"/>
      <c r="J183" s="209">
        <f>ROUND(I183*H183,2)</f>
        <v>0</v>
      </c>
      <c r="K183" s="206"/>
      <c r="L183" s="54"/>
      <c r="M183" s="56"/>
      <c r="N183" s="117" t="s">
        <v>40</v>
      </c>
      <c r="O183" s="118"/>
      <c r="P183" s="119">
        <f>O183*H183</f>
        <v>0</v>
      </c>
      <c r="Q183" s="119">
        <v>0.12335</v>
      </c>
      <c r="R183" s="119">
        <f>Q183*H183</f>
        <v>0.12335</v>
      </c>
      <c r="S183" s="119">
        <v>0</v>
      </c>
      <c r="T183" s="120">
        <f>S183*H183</f>
        <v>0</v>
      </c>
      <c r="U183" s="70"/>
      <c r="V183" s="70"/>
      <c r="W183" s="70"/>
      <c r="X183" s="70"/>
      <c r="Y183" s="70"/>
      <c r="Z183" s="70"/>
      <c r="AA183" s="70"/>
      <c r="AB183" s="70"/>
      <c r="AC183" s="70"/>
      <c r="AD183" s="70"/>
      <c r="AE183" s="70"/>
      <c r="AR183" s="121" t="s">
        <v>149</v>
      </c>
      <c r="AT183" s="121" t="s">
        <v>144</v>
      </c>
      <c r="AU183" s="121" t="s">
        <v>82</v>
      </c>
      <c r="AY183" s="66" t="s">
        <v>142</v>
      </c>
      <c r="BE183" s="122">
        <f>IF(N183="základní",J183,0)</f>
        <v>0</v>
      </c>
      <c r="BF183" s="122">
        <f>IF(N183="snížená",J183,0)</f>
        <v>0</v>
      </c>
      <c r="BG183" s="122">
        <f>IF(N183="zákl. přenesená",J183,0)</f>
        <v>0</v>
      </c>
      <c r="BH183" s="122">
        <f>IF(N183="sníž. přenesená",J183,0)</f>
        <v>0</v>
      </c>
      <c r="BI183" s="122">
        <f>IF(N183="nulová",J183,0)</f>
        <v>0</v>
      </c>
      <c r="BJ183" s="66" t="s">
        <v>80</v>
      </c>
      <c r="BK183" s="122">
        <f>ROUND(I183*H183,2)</f>
        <v>0</v>
      </c>
      <c r="BL183" s="66" t="s">
        <v>149</v>
      </c>
      <c r="BM183" s="121" t="s">
        <v>256</v>
      </c>
    </row>
    <row r="184" spans="1:65" s="57" customFormat="1">
      <c r="A184" s="210"/>
      <c r="B184" s="211"/>
      <c r="C184" s="210"/>
      <c r="D184" s="212" t="s">
        <v>158</v>
      </c>
      <c r="E184" s="213"/>
      <c r="F184" s="214" t="s">
        <v>80</v>
      </c>
      <c r="G184" s="210"/>
      <c r="H184" s="215">
        <v>1</v>
      </c>
      <c r="J184" s="210"/>
      <c r="K184" s="210"/>
      <c r="L184" s="123"/>
      <c r="M184" s="125"/>
      <c r="N184" s="126"/>
      <c r="O184" s="126"/>
      <c r="P184" s="126"/>
      <c r="Q184" s="126"/>
      <c r="R184" s="126"/>
      <c r="S184" s="126"/>
      <c r="T184" s="127"/>
      <c r="AT184" s="124" t="s">
        <v>158</v>
      </c>
      <c r="AU184" s="124" t="s">
        <v>82</v>
      </c>
      <c r="AV184" s="57" t="s">
        <v>82</v>
      </c>
      <c r="AW184" s="57" t="s">
        <v>31</v>
      </c>
      <c r="AX184" s="57" t="s">
        <v>80</v>
      </c>
      <c r="AY184" s="124" t="s">
        <v>142</v>
      </c>
    </row>
    <row r="185" spans="1:65" s="73" customFormat="1" ht="33" customHeight="1">
      <c r="A185" s="143"/>
      <c r="B185" s="144"/>
      <c r="C185" s="204" t="s">
        <v>257</v>
      </c>
      <c r="D185" s="204" t="s">
        <v>144</v>
      </c>
      <c r="E185" s="205" t="s">
        <v>258</v>
      </c>
      <c r="F185" s="206" t="s">
        <v>259</v>
      </c>
      <c r="G185" s="207" t="s">
        <v>193</v>
      </c>
      <c r="H185" s="208">
        <v>1.8</v>
      </c>
      <c r="I185" s="55"/>
      <c r="J185" s="209">
        <f>ROUND(I185*H185,2)</f>
        <v>0</v>
      </c>
      <c r="K185" s="206" t="s">
        <v>148</v>
      </c>
      <c r="L185" s="54"/>
      <c r="M185" s="56"/>
      <c r="N185" s="117" t="s">
        <v>40</v>
      </c>
      <c r="O185" s="118"/>
      <c r="P185" s="119">
        <f>O185*H185</f>
        <v>0</v>
      </c>
      <c r="Q185" s="119">
        <v>4.8000000000000001E-4</v>
      </c>
      <c r="R185" s="119">
        <f>Q185*H185</f>
        <v>8.6400000000000008E-4</v>
      </c>
      <c r="S185" s="119">
        <v>0</v>
      </c>
      <c r="T185" s="120">
        <f>S185*H185</f>
        <v>0</v>
      </c>
      <c r="U185" s="70"/>
      <c r="V185" s="70"/>
      <c r="W185" s="70"/>
      <c r="X185" s="70"/>
      <c r="Y185" s="70"/>
      <c r="Z185" s="70"/>
      <c r="AA185" s="70"/>
      <c r="AB185" s="70"/>
      <c r="AC185" s="70"/>
      <c r="AD185" s="70"/>
      <c r="AE185" s="70"/>
      <c r="AR185" s="121" t="s">
        <v>149</v>
      </c>
      <c r="AT185" s="121" t="s">
        <v>144</v>
      </c>
      <c r="AU185" s="121" t="s">
        <v>82</v>
      </c>
      <c r="AY185" s="66" t="s">
        <v>142</v>
      </c>
      <c r="BE185" s="122">
        <f>IF(N185="základní",J185,0)</f>
        <v>0</v>
      </c>
      <c r="BF185" s="122">
        <f>IF(N185="snížená",J185,0)</f>
        <v>0</v>
      </c>
      <c r="BG185" s="122">
        <f>IF(N185="zákl. přenesená",J185,0)</f>
        <v>0</v>
      </c>
      <c r="BH185" s="122">
        <f>IF(N185="sníž. přenesená",J185,0)</f>
        <v>0</v>
      </c>
      <c r="BI185" s="122">
        <f>IF(N185="nulová",J185,0)</f>
        <v>0</v>
      </c>
      <c r="BJ185" s="66" t="s">
        <v>80</v>
      </c>
      <c r="BK185" s="122">
        <f>ROUND(I185*H185,2)</f>
        <v>0</v>
      </c>
      <c r="BL185" s="66" t="s">
        <v>149</v>
      </c>
      <c r="BM185" s="121" t="s">
        <v>260</v>
      </c>
    </row>
    <row r="186" spans="1:65" s="53" customFormat="1" ht="22.9" customHeight="1">
      <c r="A186" s="197"/>
      <c r="B186" s="198"/>
      <c r="C186" s="197"/>
      <c r="D186" s="199" t="s">
        <v>74</v>
      </c>
      <c r="E186" s="202" t="s">
        <v>149</v>
      </c>
      <c r="F186" s="202" t="s">
        <v>261</v>
      </c>
      <c r="G186" s="197"/>
      <c r="H186" s="197"/>
      <c r="J186" s="203">
        <f>BK186</f>
        <v>0</v>
      </c>
      <c r="K186" s="197"/>
      <c r="L186" s="109"/>
      <c r="M186" s="111"/>
      <c r="N186" s="112"/>
      <c r="O186" s="112"/>
      <c r="P186" s="113">
        <f>SUM(P187:P188)</f>
        <v>0</v>
      </c>
      <c r="Q186" s="112"/>
      <c r="R186" s="113">
        <f>SUM(R187:R188)</f>
        <v>0</v>
      </c>
      <c r="S186" s="112"/>
      <c r="T186" s="114">
        <f>SUM(T187:T188)</f>
        <v>0</v>
      </c>
      <c r="AR186" s="110" t="s">
        <v>80</v>
      </c>
      <c r="AT186" s="115" t="s">
        <v>74</v>
      </c>
      <c r="AU186" s="115" t="s">
        <v>80</v>
      </c>
      <c r="AY186" s="110" t="s">
        <v>142</v>
      </c>
      <c r="BK186" s="116">
        <f>SUM(BK187:BK188)</f>
        <v>0</v>
      </c>
    </row>
    <row r="187" spans="1:65" s="73" customFormat="1" ht="16.5" customHeight="1">
      <c r="A187" s="143"/>
      <c r="B187" s="144"/>
      <c r="C187" s="204" t="s">
        <v>262</v>
      </c>
      <c r="D187" s="204" t="s">
        <v>144</v>
      </c>
      <c r="E187" s="205" t="s">
        <v>263</v>
      </c>
      <c r="F187" s="206" t="s">
        <v>264</v>
      </c>
      <c r="G187" s="207" t="s">
        <v>167</v>
      </c>
      <c r="H187" s="208">
        <v>1</v>
      </c>
      <c r="I187" s="55"/>
      <c r="J187" s="209">
        <f>ROUND(I187*H187,2)</f>
        <v>0</v>
      </c>
      <c r="K187" s="216" t="s">
        <v>148</v>
      </c>
      <c r="L187" s="54"/>
      <c r="M187" s="56"/>
      <c r="N187" s="117" t="s">
        <v>40</v>
      </c>
      <c r="O187" s="118"/>
      <c r="P187" s="119">
        <f>O187*H187</f>
        <v>0</v>
      </c>
      <c r="Q187" s="119">
        <v>0</v>
      </c>
      <c r="R187" s="119">
        <f>Q187*H187</f>
        <v>0</v>
      </c>
      <c r="S187" s="119">
        <v>0</v>
      </c>
      <c r="T187" s="120">
        <f>S187*H187</f>
        <v>0</v>
      </c>
      <c r="U187" s="70"/>
      <c r="V187" s="70"/>
      <c r="W187" s="70"/>
      <c r="X187" s="70"/>
      <c r="Y187" s="70"/>
      <c r="Z187" s="70"/>
      <c r="AA187" s="70"/>
      <c r="AB187" s="70"/>
      <c r="AC187" s="70"/>
      <c r="AD187" s="70"/>
      <c r="AE187" s="70"/>
      <c r="AR187" s="121" t="s">
        <v>149</v>
      </c>
      <c r="AT187" s="121" t="s">
        <v>144</v>
      </c>
      <c r="AU187" s="121" t="s">
        <v>82</v>
      </c>
      <c r="AY187" s="66" t="s">
        <v>142</v>
      </c>
      <c r="BE187" s="122">
        <f>IF(N187="základní",J187,0)</f>
        <v>0</v>
      </c>
      <c r="BF187" s="122">
        <f>IF(N187="snížená",J187,0)</f>
        <v>0</v>
      </c>
      <c r="BG187" s="122">
        <f>IF(N187="zákl. přenesená",J187,0)</f>
        <v>0</v>
      </c>
      <c r="BH187" s="122">
        <f>IF(N187="sníž. přenesená",J187,0)</f>
        <v>0</v>
      </c>
      <c r="BI187" s="122">
        <f>IF(N187="nulová",J187,0)</f>
        <v>0</v>
      </c>
      <c r="BJ187" s="66" t="s">
        <v>80</v>
      </c>
      <c r="BK187" s="122">
        <f>ROUND(I187*H187,2)</f>
        <v>0</v>
      </c>
      <c r="BL187" s="66" t="s">
        <v>149</v>
      </c>
      <c r="BM187" s="121" t="s">
        <v>265</v>
      </c>
    </row>
    <row r="188" spans="1:65" s="73" customFormat="1" ht="16.5" customHeight="1">
      <c r="A188" s="143"/>
      <c r="B188" s="144"/>
      <c r="C188" s="204" t="s">
        <v>266</v>
      </c>
      <c r="D188" s="204" t="s">
        <v>144</v>
      </c>
      <c r="E188" s="205" t="s">
        <v>267</v>
      </c>
      <c r="F188" s="206" t="s">
        <v>268</v>
      </c>
      <c r="G188" s="207" t="s">
        <v>167</v>
      </c>
      <c r="H188" s="208">
        <v>0.1</v>
      </c>
      <c r="I188" s="55"/>
      <c r="J188" s="209">
        <f>ROUND(I188*H188,2)</f>
        <v>0</v>
      </c>
      <c r="K188" s="206"/>
      <c r="L188" s="54"/>
      <c r="M188" s="56"/>
      <c r="N188" s="117" t="s">
        <v>40</v>
      </c>
      <c r="O188" s="118"/>
      <c r="P188" s="119">
        <f>O188*H188</f>
        <v>0</v>
      </c>
      <c r="Q188" s="119">
        <v>0</v>
      </c>
      <c r="R188" s="119">
        <f>Q188*H188</f>
        <v>0</v>
      </c>
      <c r="S188" s="119">
        <v>0</v>
      </c>
      <c r="T188" s="120">
        <f>S188*H188</f>
        <v>0</v>
      </c>
      <c r="U188" s="70"/>
      <c r="V188" s="70"/>
      <c r="W188" s="70"/>
      <c r="X188" s="70"/>
      <c r="Y188" s="70"/>
      <c r="Z188" s="70"/>
      <c r="AA188" s="70"/>
      <c r="AB188" s="70"/>
      <c r="AC188" s="70"/>
      <c r="AD188" s="70"/>
      <c r="AE188" s="70"/>
      <c r="AR188" s="121" t="s">
        <v>149</v>
      </c>
      <c r="AT188" s="121" t="s">
        <v>144</v>
      </c>
      <c r="AU188" s="121" t="s">
        <v>82</v>
      </c>
      <c r="AY188" s="66" t="s">
        <v>142</v>
      </c>
      <c r="BE188" s="122">
        <f>IF(N188="základní",J188,0)</f>
        <v>0</v>
      </c>
      <c r="BF188" s="122">
        <f>IF(N188="snížená",J188,0)</f>
        <v>0</v>
      </c>
      <c r="BG188" s="122">
        <f>IF(N188="zákl. přenesená",J188,0)</f>
        <v>0</v>
      </c>
      <c r="BH188" s="122">
        <f>IF(N188="sníž. přenesená",J188,0)</f>
        <v>0</v>
      </c>
      <c r="BI188" s="122">
        <f>IF(N188="nulová",J188,0)</f>
        <v>0</v>
      </c>
      <c r="BJ188" s="66" t="s">
        <v>80</v>
      </c>
      <c r="BK188" s="122">
        <f>ROUND(I188*H188,2)</f>
        <v>0</v>
      </c>
      <c r="BL188" s="66" t="s">
        <v>149</v>
      </c>
      <c r="BM188" s="121" t="s">
        <v>269</v>
      </c>
    </row>
    <row r="189" spans="1:65" s="53" customFormat="1" ht="22.9" customHeight="1">
      <c r="A189" s="197"/>
      <c r="B189" s="198"/>
      <c r="C189" s="197"/>
      <c r="D189" s="199" t="s">
        <v>74</v>
      </c>
      <c r="E189" s="202" t="s">
        <v>164</v>
      </c>
      <c r="F189" s="202" t="s">
        <v>270</v>
      </c>
      <c r="G189" s="197"/>
      <c r="H189" s="197"/>
      <c r="J189" s="203">
        <f>BK189</f>
        <v>0</v>
      </c>
      <c r="K189" s="197"/>
      <c r="L189" s="109"/>
      <c r="M189" s="111"/>
      <c r="N189" s="112"/>
      <c r="O189" s="112"/>
      <c r="P189" s="113">
        <f>SUM(P190:P196)</f>
        <v>0</v>
      </c>
      <c r="Q189" s="112"/>
      <c r="R189" s="113">
        <f>SUM(R190:R196)</f>
        <v>0.91849999999999998</v>
      </c>
      <c r="S189" s="112"/>
      <c r="T189" s="114">
        <f>SUM(T190:T196)</f>
        <v>0.92500000000000004</v>
      </c>
      <c r="AR189" s="110" t="s">
        <v>80</v>
      </c>
      <c r="AT189" s="115" t="s">
        <v>74</v>
      </c>
      <c r="AU189" s="115" t="s">
        <v>80</v>
      </c>
      <c r="AY189" s="110" t="s">
        <v>142</v>
      </c>
      <c r="BK189" s="116">
        <f>SUM(BK190:BK196)</f>
        <v>0</v>
      </c>
    </row>
    <row r="190" spans="1:65" s="73" customFormat="1" ht="16.5" customHeight="1">
      <c r="A190" s="143"/>
      <c r="B190" s="144"/>
      <c r="C190" s="204" t="s">
        <v>271</v>
      </c>
      <c r="D190" s="204" t="s">
        <v>144</v>
      </c>
      <c r="E190" s="205" t="s">
        <v>272</v>
      </c>
      <c r="F190" s="206" t="s">
        <v>273</v>
      </c>
      <c r="G190" s="207" t="s">
        <v>147</v>
      </c>
      <c r="H190" s="208">
        <v>5</v>
      </c>
      <c r="I190" s="55"/>
      <c r="J190" s="209">
        <f>ROUND(I190*H190,2)</f>
        <v>0</v>
      </c>
      <c r="K190" s="206" t="s">
        <v>148</v>
      </c>
      <c r="L190" s="54"/>
      <c r="M190" s="56"/>
      <c r="N190" s="117" t="s">
        <v>40</v>
      </c>
      <c r="O190" s="118"/>
      <c r="P190" s="119">
        <f>O190*H190</f>
        <v>0</v>
      </c>
      <c r="Q190" s="119">
        <v>0</v>
      </c>
      <c r="R190" s="119">
        <f>Q190*H190</f>
        <v>0</v>
      </c>
      <c r="S190" s="119">
        <v>0</v>
      </c>
      <c r="T190" s="120">
        <f>S190*H190</f>
        <v>0</v>
      </c>
      <c r="U190" s="70"/>
      <c r="V190" s="70"/>
      <c r="W190" s="70"/>
      <c r="X190" s="70"/>
      <c r="Y190" s="70"/>
      <c r="Z190" s="70"/>
      <c r="AA190" s="70"/>
      <c r="AB190" s="70"/>
      <c r="AC190" s="70"/>
      <c r="AD190" s="70"/>
      <c r="AE190" s="70"/>
      <c r="AR190" s="121" t="s">
        <v>149</v>
      </c>
      <c r="AT190" s="121" t="s">
        <v>144</v>
      </c>
      <c r="AU190" s="121" t="s">
        <v>82</v>
      </c>
      <c r="AY190" s="66" t="s">
        <v>142</v>
      </c>
      <c r="BE190" s="122">
        <f>IF(N190="základní",J190,0)</f>
        <v>0</v>
      </c>
      <c r="BF190" s="122">
        <f>IF(N190="snížená",J190,0)</f>
        <v>0</v>
      </c>
      <c r="BG190" s="122">
        <f>IF(N190="zákl. přenesená",J190,0)</f>
        <v>0</v>
      </c>
      <c r="BH190" s="122">
        <f>IF(N190="sníž. přenesená",J190,0)</f>
        <v>0</v>
      </c>
      <c r="BI190" s="122">
        <f>IF(N190="nulová",J190,0)</f>
        <v>0</v>
      </c>
      <c r="BJ190" s="66" t="s">
        <v>80</v>
      </c>
      <c r="BK190" s="122">
        <f>ROUND(I190*H190,2)</f>
        <v>0</v>
      </c>
      <c r="BL190" s="66" t="s">
        <v>149</v>
      </c>
      <c r="BM190" s="121" t="s">
        <v>274</v>
      </c>
    </row>
    <row r="191" spans="1:65" s="73" customFormat="1" ht="24.2" customHeight="1">
      <c r="A191" s="143"/>
      <c r="B191" s="144"/>
      <c r="C191" s="204" t="s">
        <v>275</v>
      </c>
      <c r="D191" s="204" t="s">
        <v>144</v>
      </c>
      <c r="E191" s="205" t="s">
        <v>276</v>
      </c>
      <c r="F191" s="206" t="s">
        <v>277</v>
      </c>
      <c r="G191" s="207" t="s">
        <v>147</v>
      </c>
      <c r="H191" s="208">
        <v>5</v>
      </c>
      <c r="I191" s="55"/>
      <c r="J191" s="209">
        <f>ROUND(I191*H191,2)</f>
        <v>0</v>
      </c>
      <c r="K191" s="206" t="s">
        <v>278</v>
      </c>
      <c r="L191" s="54"/>
      <c r="M191" s="56"/>
      <c r="N191" s="117" t="s">
        <v>40</v>
      </c>
      <c r="O191" s="118"/>
      <c r="P191" s="119">
        <f>O191*H191</f>
        <v>0</v>
      </c>
      <c r="Q191" s="119">
        <v>0</v>
      </c>
      <c r="R191" s="119">
        <f>Q191*H191</f>
        <v>0</v>
      </c>
      <c r="S191" s="119">
        <v>0.185</v>
      </c>
      <c r="T191" s="120">
        <f>S191*H191</f>
        <v>0.92500000000000004</v>
      </c>
      <c r="U191" s="70"/>
      <c r="V191" s="70"/>
      <c r="W191" s="70"/>
      <c r="X191" s="70"/>
      <c r="Y191" s="70"/>
      <c r="Z191" s="70"/>
      <c r="AA191" s="70"/>
      <c r="AB191" s="70"/>
      <c r="AC191" s="70"/>
      <c r="AD191" s="70"/>
      <c r="AE191" s="70"/>
      <c r="AR191" s="121" t="s">
        <v>214</v>
      </c>
      <c r="AT191" s="121" t="s">
        <v>144</v>
      </c>
      <c r="AU191" s="121" t="s">
        <v>82</v>
      </c>
      <c r="AY191" s="66" t="s">
        <v>142</v>
      </c>
      <c r="BE191" s="122">
        <f>IF(N191="základní",J191,0)</f>
        <v>0</v>
      </c>
      <c r="BF191" s="122">
        <f>IF(N191="snížená",J191,0)</f>
        <v>0</v>
      </c>
      <c r="BG191" s="122">
        <f>IF(N191="zákl. přenesená",J191,0)</f>
        <v>0</v>
      </c>
      <c r="BH191" s="122">
        <f>IF(N191="sníž. přenesená",J191,0)</f>
        <v>0</v>
      </c>
      <c r="BI191" s="122">
        <f>IF(N191="nulová",J191,0)</f>
        <v>0</v>
      </c>
      <c r="BJ191" s="66" t="s">
        <v>80</v>
      </c>
      <c r="BK191" s="122">
        <f>ROUND(I191*H191,2)</f>
        <v>0</v>
      </c>
      <c r="BL191" s="66" t="s">
        <v>214</v>
      </c>
      <c r="BM191" s="121" t="s">
        <v>279</v>
      </c>
    </row>
    <row r="192" spans="1:65" s="57" customFormat="1">
      <c r="A192" s="210"/>
      <c r="B192" s="211"/>
      <c r="C192" s="210"/>
      <c r="D192" s="212" t="s">
        <v>158</v>
      </c>
      <c r="E192" s="213"/>
      <c r="F192" s="214" t="s">
        <v>280</v>
      </c>
      <c r="G192" s="210"/>
      <c r="H192" s="215">
        <v>5</v>
      </c>
      <c r="J192" s="210"/>
      <c r="K192" s="210"/>
      <c r="L192" s="123"/>
      <c r="M192" s="125"/>
      <c r="N192" s="126"/>
      <c r="O192" s="126"/>
      <c r="P192" s="126"/>
      <c r="Q192" s="126"/>
      <c r="R192" s="126"/>
      <c r="S192" s="126"/>
      <c r="T192" s="127"/>
      <c r="AT192" s="124" t="s">
        <v>158</v>
      </c>
      <c r="AU192" s="124" t="s">
        <v>82</v>
      </c>
      <c r="AV192" s="57" t="s">
        <v>82</v>
      </c>
      <c r="AW192" s="57" t="s">
        <v>31</v>
      </c>
      <c r="AX192" s="57" t="s">
        <v>80</v>
      </c>
      <c r="AY192" s="124" t="s">
        <v>142</v>
      </c>
    </row>
    <row r="193" spans="1:65" s="73" customFormat="1" ht="16.5" customHeight="1">
      <c r="A193" s="143"/>
      <c r="B193" s="144"/>
      <c r="C193" s="204" t="s">
        <v>281</v>
      </c>
      <c r="D193" s="204" t="s">
        <v>144</v>
      </c>
      <c r="E193" s="205" t="s">
        <v>282</v>
      </c>
      <c r="F193" s="206" t="s">
        <v>283</v>
      </c>
      <c r="G193" s="207" t="s">
        <v>147</v>
      </c>
      <c r="H193" s="208">
        <v>5</v>
      </c>
      <c r="I193" s="55"/>
      <c r="J193" s="209">
        <f>ROUND(I193*H193,2)</f>
        <v>0</v>
      </c>
      <c r="K193" s="206" t="s">
        <v>148</v>
      </c>
      <c r="L193" s="54"/>
      <c r="M193" s="56"/>
      <c r="N193" s="117" t="s">
        <v>40</v>
      </c>
      <c r="O193" s="118"/>
      <c r="P193" s="119">
        <f>O193*H193</f>
        <v>0</v>
      </c>
      <c r="Q193" s="119">
        <v>0</v>
      </c>
      <c r="R193" s="119">
        <f>Q193*H193</f>
        <v>0</v>
      </c>
      <c r="S193" s="119">
        <v>0</v>
      </c>
      <c r="T193" s="120">
        <f>S193*H193</f>
        <v>0</v>
      </c>
      <c r="U193" s="70"/>
      <c r="V193" s="70"/>
      <c r="W193" s="70"/>
      <c r="X193" s="70"/>
      <c r="Y193" s="70"/>
      <c r="Z193" s="70"/>
      <c r="AA193" s="70"/>
      <c r="AB193" s="70"/>
      <c r="AC193" s="70"/>
      <c r="AD193" s="70"/>
      <c r="AE193" s="70"/>
      <c r="AR193" s="121" t="s">
        <v>149</v>
      </c>
      <c r="AT193" s="121" t="s">
        <v>144</v>
      </c>
      <c r="AU193" s="121" t="s">
        <v>82</v>
      </c>
      <c r="AY193" s="66" t="s">
        <v>142</v>
      </c>
      <c r="BE193" s="122">
        <f>IF(N193="základní",J193,0)</f>
        <v>0</v>
      </c>
      <c r="BF193" s="122">
        <f>IF(N193="snížená",J193,0)</f>
        <v>0</v>
      </c>
      <c r="BG193" s="122">
        <f>IF(N193="zákl. přenesená",J193,0)</f>
        <v>0</v>
      </c>
      <c r="BH193" s="122">
        <f>IF(N193="sníž. přenesená",J193,0)</f>
        <v>0</v>
      </c>
      <c r="BI193" s="122">
        <f>IF(N193="nulová",J193,0)</f>
        <v>0</v>
      </c>
      <c r="BJ193" s="66" t="s">
        <v>80</v>
      </c>
      <c r="BK193" s="122">
        <f>ROUND(I193*H193,2)</f>
        <v>0</v>
      </c>
      <c r="BL193" s="66" t="s">
        <v>149</v>
      </c>
      <c r="BM193" s="121" t="s">
        <v>284</v>
      </c>
    </row>
    <row r="194" spans="1:65" s="73" customFormat="1" ht="16.5" customHeight="1">
      <c r="A194" s="143"/>
      <c r="B194" s="144"/>
      <c r="C194" s="204" t="s">
        <v>285</v>
      </c>
      <c r="D194" s="204" t="s">
        <v>144</v>
      </c>
      <c r="E194" s="205" t="s">
        <v>286</v>
      </c>
      <c r="F194" s="206" t="s">
        <v>287</v>
      </c>
      <c r="G194" s="207" t="s">
        <v>147</v>
      </c>
      <c r="H194" s="208">
        <v>5</v>
      </c>
      <c r="I194" s="55"/>
      <c r="J194" s="209">
        <f>ROUND(I194*H194,2)</f>
        <v>0</v>
      </c>
      <c r="K194" s="206"/>
      <c r="L194" s="54"/>
      <c r="M194" s="56"/>
      <c r="N194" s="117" t="s">
        <v>40</v>
      </c>
      <c r="O194" s="118"/>
      <c r="P194" s="119">
        <f>O194*H194</f>
        <v>0</v>
      </c>
      <c r="Q194" s="119">
        <v>0</v>
      </c>
      <c r="R194" s="119">
        <f>Q194*H194</f>
        <v>0</v>
      </c>
      <c r="S194" s="119">
        <v>0</v>
      </c>
      <c r="T194" s="120">
        <f>S194*H194</f>
        <v>0</v>
      </c>
      <c r="U194" s="70"/>
      <c r="V194" s="70"/>
      <c r="W194" s="70"/>
      <c r="X194" s="70"/>
      <c r="Y194" s="70"/>
      <c r="Z194" s="70"/>
      <c r="AA194" s="70"/>
      <c r="AB194" s="70"/>
      <c r="AC194" s="70"/>
      <c r="AD194" s="70"/>
      <c r="AE194" s="70"/>
      <c r="AR194" s="121" t="s">
        <v>149</v>
      </c>
      <c r="AT194" s="121" t="s">
        <v>144</v>
      </c>
      <c r="AU194" s="121" t="s">
        <v>82</v>
      </c>
      <c r="AY194" s="66" t="s">
        <v>142</v>
      </c>
      <c r="BE194" s="122">
        <f>IF(N194="základní",J194,0)</f>
        <v>0</v>
      </c>
      <c r="BF194" s="122">
        <f>IF(N194="snížená",J194,0)</f>
        <v>0</v>
      </c>
      <c r="BG194" s="122">
        <f>IF(N194="zákl. přenesená",J194,0)</f>
        <v>0</v>
      </c>
      <c r="BH194" s="122">
        <f>IF(N194="sníž. přenesená",J194,0)</f>
        <v>0</v>
      </c>
      <c r="BI194" s="122">
        <f>IF(N194="nulová",J194,0)</f>
        <v>0</v>
      </c>
      <c r="BJ194" s="66" t="s">
        <v>80</v>
      </c>
      <c r="BK194" s="122">
        <f>ROUND(I194*H194,2)</f>
        <v>0</v>
      </c>
      <c r="BL194" s="66" t="s">
        <v>149</v>
      </c>
      <c r="BM194" s="121" t="s">
        <v>288</v>
      </c>
    </row>
    <row r="195" spans="1:65" s="73" customFormat="1" ht="24.2" customHeight="1">
      <c r="A195" s="143"/>
      <c r="B195" s="144"/>
      <c r="C195" s="204" t="s">
        <v>289</v>
      </c>
      <c r="D195" s="204" t="s">
        <v>144</v>
      </c>
      <c r="E195" s="205" t="s">
        <v>290</v>
      </c>
      <c r="F195" s="206" t="s">
        <v>291</v>
      </c>
      <c r="G195" s="207" t="s">
        <v>147</v>
      </c>
      <c r="H195" s="208">
        <v>5</v>
      </c>
      <c r="I195" s="55"/>
      <c r="J195" s="209">
        <f>ROUND(I195*H195,2)</f>
        <v>0</v>
      </c>
      <c r="K195" s="206" t="s">
        <v>148</v>
      </c>
      <c r="L195" s="54"/>
      <c r="M195" s="56"/>
      <c r="N195" s="117" t="s">
        <v>40</v>
      </c>
      <c r="O195" s="118"/>
      <c r="P195" s="119">
        <f>O195*H195</f>
        <v>0</v>
      </c>
      <c r="Q195" s="119">
        <v>0</v>
      </c>
      <c r="R195" s="119">
        <f>Q195*H195</f>
        <v>0</v>
      </c>
      <c r="S195" s="119">
        <v>0</v>
      </c>
      <c r="T195" s="120">
        <f>S195*H195</f>
        <v>0</v>
      </c>
      <c r="U195" s="70"/>
      <c r="V195" s="70"/>
      <c r="W195" s="70"/>
      <c r="X195" s="70"/>
      <c r="Y195" s="70"/>
      <c r="Z195" s="70"/>
      <c r="AA195" s="70"/>
      <c r="AB195" s="70"/>
      <c r="AC195" s="70"/>
      <c r="AD195" s="70"/>
      <c r="AE195" s="70"/>
      <c r="AR195" s="121" t="s">
        <v>149</v>
      </c>
      <c r="AT195" s="121" t="s">
        <v>144</v>
      </c>
      <c r="AU195" s="121" t="s">
        <v>82</v>
      </c>
      <c r="AY195" s="66" t="s">
        <v>142</v>
      </c>
      <c r="BE195" s="122">
        <f>IF(N195="základní",J195,0)</f>
        <v>0</v>
      </c>
      <c r="BF195" s="122">
        <f>IF(N195="snížená",J195,0)</f>
        <v>0</v>
      </c>
      <c r="BG195" s="122">
        <f>IF(N195="zákl. přenesená",J195,0)</f>
        <v>0</v>
      </c>
      <c r="BH195" s="122">
        <f>IF(N195="sníž. přenesená",J195,0)</f>
        <v>0</v>
      </c>
      <c r="BI195" s="122">
        <f>IF(N195="nulová",J195,0)</f>
        <v>0</v>
      </c>
      <c r="BJ195" s="66" t="s">
        <v>80</v>
      </c>
      <c r="BK195" s="122">
        <f>ROUND(I195*H195,2)</f>
        <v>0</v>
      </c>
      <c r="BL195" s="66" t="s">
        <v>149</v>
      </c>
      <c r="BM195" s="121" t="s">
        <v>292</v>
      </c>
    </row>
    <row r="196" spans="1:65" s="73" customFormat="1" ht="33" customHeight="1">
      <c r="A196" s="143"/>
      <c r="B196" s="144"/>
      <c r="C196" s="204" t="s">
        <v>293</v>
      </c>
      <c r="D196" s="204" t="s">
        <v>144</v>
      </c>
      <c r="E196" s="205" t="s">
        <v>294</v>
      </c>
      <c r="F196" s="206" t="s">
        <v>295</v>
      </c>
      <c r="G196" s="207" t="s">
        <v>147</v>
      </c>
      <c r="H196" s="208">
        <v>5</v>
      </c>
      <c r="I196" s="55"/>
      <c r="J196" s="209">
        <f>ROUND(I196*H196,2)</f>
        <v>0</v>
      </c>
      <c r="K196" s="206"/>
      <c r="L196" s="54"/>
      <c r="M196" s="56"/>
      <c r="N196" s="117" t="s">
        <v>40</v>
      </c>
      <c r="O196" s="118"/>
      <c r="P196" s="119">
        <f>O196*H196</f>
        <v>0</v>
      </c>
      <c r="Q196" s="119">
        <v>0.1837</v>
      </c>
      <c r="R196" s="119">
        <f>Q196*H196</f>
        <v>0.91849999999999998</v>
      </c>
      <c r="S196" s="119">
        <v>0</v>
      </c>
      <c r="T196" s="120">
        <f>S196*H196</f>
        <v>0</v>
      </c>
      <c r="U196" s="70"/>
      <c r="V196" s="70"/>
      <c r="W196" s="70"/>
      <c r="X196" s="70"/>
      <c r="Y196" s="70"/>
      <c r="Z196" s="70"/>
      <c r="AA196" s="70"/>
      <c r="AB196" s="70"/>
      <c r="AC196" s="70"/>
      <c r="AD196" s="70"/>
      <c r="AE196" s="70"/>
      <c r="AR196" s="121" t="s">
        <v>149</v>
      </c>
      <c r="AT196" s="121" t="s">
        <v>144</v>
      </c>
      <c r="AU196" s="121" t="s">
        <v>82</v>
      </c>
      <c r="AY196" s="66" t="s">
        <v>142</v>
      </c>
      <c r="BE196" s="122">
        <f>IF(N196="základní",J196,0)</f>
        <v>0</v>
      </c>
      <c r="BF196" s="122">
        <f>IF(N196="snížená",J196,0)</f>
        <v>0</v>
      </c>
      <c r="BG196" s="122">
        <f>IF(N196="zákl. přenesená",J196,0)</f>
        <v>0</v>
      </c>
      <c r="BH196" s="122">
        <f>IF(N196="sníž. přenesená",J196,0)</f>
        <v>0</v>
      </c>
      <c r="BI196" s="122">
        <f>IF(N196="nulová",J196,0)</f>
        <v>0</v>
      </c>
      <c r="BJ196" s="66" t="s">
        <v>80</v>
      </c>
      <c r="BK196" s="122">
        <f>ROUND(I196*H196,2)</f>
        <v>0</v>
      </c>
      <c r="BL196" s="66" t="s">
        <v>149</v>
      </c>
      <c r="BM196" s="121" t="s">
        <v>296</v>
      </c>
    </row>
    <row r="197" spans="1:65" s="53" customFormat="1" ht="22.9" customHeight="1">
      <c r="A197" s="197"/>
      <c r="B197" s="198"/>
      <c r="C197" s="197"/>
      <c r="D197" s="199" t="s">
        <v>74</v>
      </c>
      <c r="E197" s="202" t="s">
        <v>169</v>
      </c>
      <c r="F197" s="202" t="s">
        <v>297</v>
      </c>
      <c r="G197" s="197"/>
      <c r="H197" s="197"/>
      <c r="J197" s="203">
        <f>BK197</f>
        <v>0</v>
      </c>
      <c r="K197" s="197"/>
      <c r="L197" s="109"/>
      <c r="M197" s="111"/>
      <c r="N197" s="112"/>
      <c r="O197" s="112"/>
      <c r="P197" s="113">
        <f>SUM(P198:P240)</f>
        <v>0</v>
      </c>
      <c r="Q197" s="112"/>
      <c r="R197" s="113">
        <f>SUM(R198:R240)</f>
        <v>10.208666439999998</v>
      </c>
      <c r="S197" s="112"/>
      <c r="T197" s="114">
        <f>SUM(T198:T240)</f>
        <v>0</v>
      </c>
      <c r="AR197" s="110" t="s">
        <v>80</v>
      </c>
      <c r="AT197" s="115" t="s">
        <v>74</v>
      </c>
      <c r="AU197" s="115" t="s">
        <v>80</v>
      </c>
      <c r="AY197" s="110" t="s">
        <v>142</v>
      </c>
      <c r="BK197" s="116">
        <f>SUM(BK198:BK240)</f>
        <v>0</v>
      </c>
    </row>
    <row r="198" spans="1:65" s="73" customFormat="1" ht="24.2" customHeight="1">
      <c r="A198" s="143"/>
      <c r="B198" s="144"/>
      <c r="C198" s="204" t="s">
        <v>298</v>
      </c>
      <c r="D198" s="204" t="s">
        <v>144</v>
      </c>
      <c r="E198" s="205" t="s">
        <v>299</v>
      </c>
      <c r="F198" s="206" t="s">
        <v>300</v>
      </c>
      <c r="G198" s="207" t="s">
        <v>147</v>
      </c>
      <c r="H198" s="208">
        <v>12</v>
      </c>
      <c r="I198" s="55"/>
      <c r="J198" s="209">
        <f>ROUND(I198*H198,2)</f>
        <v>0</v>
      </c>
      <c r="K198" s="206" t="s">
        <v>148</v>
      </c>
      <c r="L198" s="54"/>
      <c r="M198" s="56"/>
      <c r="N198" s="117" t="s">
        <v>40</v>
      </c>
      <c r="O198" s="118"/>
      <c r="P198" s="119">
        <f>O198*H198</f>
        <v>0</v>
      </c>
      <c r="Q198" s="119">
        <v>4.1529999999999997E-2</v>
      </c>
      <c r="R198" s="119">
        <f>Q198*H198</f>
        <v>0.49835999999999997</v>
      </c>
      <c r="S198" s="119">
        <v>0</v>
      </c>
      <c r="T198" s="120">
        <f>S198*H198</f>
        <v>0</v>
      </c>
      <c r="U198" s="70"/>
      <c r="V198" s="70"/>
      <c r="W198" s="70"/>
      <c r="X198" s="70"/>
      <c r="Y198" s="70"/>
      <c r="Z198" s="70"/>
      <c r="AA198" s="70"/>
      <c r="AB198" s="70"/>
      <c r="AC198" s="70"/>
      <c r="AD198" s="70"/>
      <c r="AE198" s="70"/>
      <c r="AR198" s="121" t="s">
        <v>149</v>
      </c>
      <c r="AT198" s="121" t="s">
        <v>144</v>
      </c>
      <c r="AU198" s="121" t="s">
        <v>82</v>
      </c>
      <c r="AY198" s="66" t="s">
        <v>142</v>
      </c>
      <c r="BE198" s="122">
        <f>IF(N198="základní",J198,0)</f>
        <v>0</v>
      </c>
      <c r="BF198" s="122">
        <f>IF(N198="snížená",J198,0)</f>
        <v>0</v>
      </c>
      <c r="BG198" s="122">
        <f>IF(N198="zákl. přenesená",J198,0)</f>
        <v>0</v>
      </c>
      <c r="BH198" s="122">
        <f>IF(N198="sníž. přenesená",J198,0)</f>
        <v>0</v>
      </c>
      <c r="BI198" s="122">
        <f>IF(N198="nulová",J198,0)</f>
        <v>0</v>
      </c>
      <c r="BJ198" s="66" t="s">
        <v>80</v>
      </c>
      <c r="BK198" s="122">
        <f>ROUND(I198*H198,2)</f>
        <v>0</v>
      </c>
      <c r="BL198" s="66" t="s">
        <v>149</v>
      </c>
      <c r="BM198" s="121" t="s">
        <v>301</v>
      </c>
    </row>
    <row r="199" spans="1:65" s="57" customFormat="1">
      <c r="A199" s="210"/>
      <c r="B199" s="211"/>
      <c r="C199" s="210"/>
      <c r="D199" s="212" t="s">
        <v>158</v>
      </c>
      <c r="E199" s="213"/>
      <c r="F199" s="214" t="s">
        <v>302</v>
      </c>
      <c r="G199" s="210"/>
      <c r="H199" s="215">
        <v>12</v>
      </c>
      <c r="J199" s="210"/>
      <c r="K199" s="210"/>
      <c r="L199" s="123"/>
      <c r="M199" s="125"/>
      <c r="N199" s="126"/>
      <c r="O199" s="126"/>
      <c r="P199" s="126"/>
      <c r="Q199" s="126"/>
      <c r="R199" s="126"/>
      <c r="S199" s="126"/>
      <c r="T199" s="127"/>
      <c r="AT199" s="124" t="s">
        <v>158</v>
      </c>
      <c r="AU199" s="124" t="s">
        <v>82</v>
      </c>
      <c r="AV199" s="57" t="s">
        <v>82</v>
      </c>
      <c r="AW199" s="57" t="s">
        <v>31</v>
      </c>
      <c r="AX199" s="57" t="s">
        <v>80</v>
      </c>
      <c r="AY199" s="124" t="s">
        <v>142</v>
      </c>
    </row>
    <row r="200" spans="1:65" s="73" customFormat="1" ht="24.2" customHeight="1">
      <c r="A200" s="143"/>
      <c r="B200" s="144"/>
      <c r="C200" s="204" t="s">
        <v>303</v>
      </c>
      <c r="D200" s="204" t="s">
        <v>144</v>
      </c>
      <c r="E200" s="205" t="s">
        <v>304</v>
      </c>
      <c r="F200" s="206" t="s">
        <v>305</v>
      </c>
      <c r="G200" s="207" t="s">
        <v>147</v>
      </c>
      <c r="H200" s="208">
        <v>17.600000000000001</v>
      </c>
      <c r="I200" s="55"/>
      <c r="J200" s="209">
        <f>ROUND(I200*H200,2)</f>
        <v>0</v>
      </c>
      <c r="K200" s="206" t="s">
        <v>148</v>
      </c>
      <c r="L200" s="54"/>
      <c r="M200" s="56"/>
      <c r="N200" s="117" t="s">
        <v>40</v>
      </c>
      <c r="O200" s="118"/>
      <c r="P200" s="119">
        <f>O200*H200</f>
        <v>0</v>
      </c>
      <c r="Q200" s="119">
        <v>1.5699999999999999E-2</v>
      </c>
      <c r="R200" s="119">
        <f>Q200*H200</f>
        <v>0.27632000000000001</v>
      </c>
      <c r="S200" s="119">
        <v>0</v>
      </c>
      <c r="T200" s="120">
        <f>S200*H200</f>
        <v>0</v>
      </c>
      <c r="U200" s="70"/>
      <c r="V200" s="70"/>
      <c r="W200" s="70"/>
      <c r="X200" s="70"/>
      <c r="Y200" s="70"/>
      <c r="Z200" s="70"/>
      <c r="AA200" s="70"/>
      <c r="AB200" s="70"/>
      <c r="AC200" s="70"/>
      <c r="AD200" s="70"/>
      <c r="AE200" s="70"/>
      <c r="AR200" s="121" t="s">
        <v>149</v>
      </c>
      <c r="AT200" s="121" t="s">
        <v>144</v>
      </c>
      <c r="AU200" s="121" t="s">
        <v>82</v>
      </c>
      <c r="AY200" s="66" t="s">
        <v>142</v>
      </c>
      <c r="BE200" s="122">
        <f>IF(N200="základní",J200,0)</f>
        <v>0</v>
      </c>
      <c r="BF200" s="122">
        <f>IF(N200="snížená",J200,0)</f>
        <v>0</v>
      </c>
      <c r="BG200" s="122">
        <f>IF(N200="zákl. přenesená",J200,0)</f>
        <v>0</v>
      </c>
      <c r="BH200" s="122">
        <f>IF(N200="sníž. přenesená",J200,0)</f>
        <v>0</v>
      </c>
      <c r="BI200" s="122">
        <f>IF(N200="nulová",J200,0)</f>
        <v>0</v>
      </c>
      <c r="BJ200" s="66" t="s">
        <v>80</v>
      </c>
      <c r="BK200" s="122">
        <f>ROUND(I200*H200,2)</f>
        <v>0</v>
      </c>
      <c r="BL200" s="66" t="s">
        <v>149</v>
      </c>
      <c r="BM200" s="121" t="s">
        <v>306</v>
      </c>
    </row>
    <row r="201" spans="1:65" s="57" customFormat="1">
      <c r="A201" s="210"/>
      <c r="B201" s="211"/>
      <c r="C201" s="210"/>
      <c r="D201" s="212" t="s">
        <v>158</v>
      </c>
      <c r="E201" s="213"/>
      <c r="F201" s="214" t="s">
        <v>307</v>
      </c>
      <c r="G201" s="210"/>
      <c r="H201" s="215">
        <v>17.600000000000001</v>
      </c>
      <c r="J201" s="210"/>
      <c r="K201" s="210"/>
      <c r="L201" s="123"/>
      <c r="M201" s="125"/>
      <c r="N201" s="126"/>
      <c r="O201" s="126"/>
      <c r="P201" s="126"/>
      <c r="Q201" s="126"/>
      <c r="R201" s="126"/>
      <c r="S201" s="126"/>
      <c r="T201" s="127"/>
      <c r="AT201" s="124" t="s">
        <v>158</v>
      </c>
      <c r="AU201" s="124" t="s">
        <v>82</v>
      </c>
      <c r="AV201" s="57" t="s">
        <v>82</v>
      </c>
      <c r="AW201" s="57" t="s">
        <v>31</v>
      </c>
      <c r="AX201" s="57" t="s">
        <v>80</v>
      </c>
      <c r="AY201" s="124" t="s">
        <v>142</v>
      </c>
    </row>
    <row r="202" spans="1:65" s="73" customFormat="1" ht="24.2" customHeight="1">
      <c r="A202" s="143"/>
      <c r="B202" s="144"/>
      <c r="C202" s="204" t="s">
        <v>308</v>
      </c>
      <c r="D202" s="204" t="s">
        <v>144</v>
      </c>
      <c r="E202" s="205" t="s">
        <v>309</v>
      </c>
      <c r="F202" s="206" t="s">
        <v>310</v>
      </c>
      <c r="G202" s="207" t="s">
        <v>147</v>
      </c>
      <c r="H202" s="208">
        <v>119.473</v>
      </c>
      <c r="I202" s="55"/>
      <c r="J202" s="209">
        <f>ROUND(I202*H202,2)</f>
        <v>0</v>
      </c>
      <c r="K202" s="206" t="s">
        <v>148</v>
      </c>
      <c r="L202" s="54"/>
      <c r="M202" s="56"/>
      <c r="N202" s="117" t="s">
        <v>40</v>
      </c>
      <c r="O202" s="118"/>
      <c r="P202" s="119">
        <f>O202*H202</f>
        <v>0</v>
      </c>
      <c r="Q202" s="119">
        <v>2.5999999999999998E-4</v>
      </c>
      <c r="R202" s="119">
        <f>Q202*H202</f>
        <v>3.1062979999999997E-2</v>
      </c>
      <c r="S202" s="119">
        <v>0</v>
      </c>
      <c r="T202" s="120">
        <f>S202*H202</f>
        <v>0</v>
      </c>
      <c r="U202" s="70"/>
      <c r="V202" s="70"/>
      <c r="W202" s="70"/>
      <c r="X202" s="70"/>
      <c r="Y202" s="70"/>
      <c r="Z202" s="70"/>
      <c r="AA202" s="70"/>
      <c r="AB202" s="70"/>
      <c r="AC202" s="70"/>
      <c r="AD202" s="70"/>
      <c r="AE202" s="70"/>
      <c r="AR202" s="121" t="s">
        <v>149</v>
      </c>
      <c r="AT202" s="121" t="s">
        <v>144</v>
      </c>
      <c r="AU202" s="121" t="s">
        <v>82</v>
      </c>
      <c r="AY202" s="66" t="s">
        <v>142</v>
      </c>
      <c r="BE202" s="122">
        <f>IF(N202="základní",J202,0)</f>
        <v>0</v>
      </c>
      <c r="BF202" s="122">
        <f>IF(N202="snížená",J202,0)</f>
        <v>0</v>
      </c>
      <c r="BG202" s="122">
        <f>IF(N202="zákl. přenesená",J202,0)</f>
        <v>0</v>
      </c>
      <c r="BH202" s="122">
        <f>IF(N202="sníž. přenesená",J202,0)</f>
        <v>0</v>
      </c>
      <c r="BI202" s="122">
        <f>IF(N202="nulová",J202,0)</f>
        <v>0</v>
      </c>
      <c r="BJ202" s="66" t="s">
        <v>80</v>
      </c>
      <c r="BK202" s="122">
        <f>ROUND(I202*H202,2)</f>
        <v>0</v>
      </c>
      <c r="BL202" s="66" t="s">
        <v>149</v>
      </c>
      <c r="BM202" s="121" t="s">
        <v>311</v>
      </c>
    </row>
    <row r="203" spans="1:65" s="57" customFormat="1">
      <c r="A203" s="210"/>
      <c r="B203" s="211"/>
      <c r="C203" s="210"/>
      <c r="D203" s="212" t="s">
        <v>158</v>
      </c>
      <c r="E203" s="213"/>
      <c r="F203" s="214" t="s">
        <v>312</v>
      </c>
      <c r="G203" s="210"/>
      <c r="H203" s="215">
        <v>119.473</v>
      </c>
      <c r="J203" s="210"/>
      <c r="K203" s="210"/>
      <c r="L203" s="123"/>
      <c r="M203" s="125"/>
      <c r="N203" s="126"/>
      <c r="O203" s="126"/>
      <c r="P203" s="126"/>
      <c r="Q203" s="126"/>
      <c r="R203" s="126"/>
      <c r="S203" s="126"/>
      <c r="T203" s="127"/>
      <c r="AT203" s="124" t="s">
        <v>158</v>
      </c>
      <c r="AU203" s="124" t="s">
        <v>82</v>
      </c>
      <c r="AV203" s="57" t="s">
        <v>82</v>
      </c>
      <c r="AW203" s="57" t="s">
        <v>31</v>
      </c>
      <c r="AX203" s="57" t="s">
        <v>80</v>
      </c>
      <c r="AY203" s="124" t="s">
        <v>142</v>
      </c>
    </row>
    <row r="204" spans="1:65" s="73" customFormat="1" ht="21.75" customHeight="1">
      <c r="A204" s="143"/>
      <c r="B204" s="144"/>
      <c r="C204" s="204" t="s">
        <v>313</v>
      </c>
      <c r="D204" s="204" t="s">
        <v>144</v>
      </c>
      <c r="E204" s="205" t="s">
        <v>314</v>
      </c>
      <c r="F204" s="206" t="s">
        <v>315</v>
      </c>
      <c r="G204" s="207" t="s">
        <v>147</v>
      </c>
      <c r="H204" s="208">
        <v>12</v>
      </c>
      <c r="I204" s="55"/>
      <c r="J204" s="209">
        <f>ROUND(I204*H204,2)</f>
        <v>0</v>
      </c>
      <c r="K204" s="206" t="s">
        <v>148</v>
      </c>
      <c r="L204" s="54"/>
      <c r="M204" s="56"/>
      <c r="N204" s="117" t="s">
        <v>40</v>
      </c>
      <c r="O204" s="118"/>
      <c r="P204" s="119">
        <f>O204*H204</f>
        <v>0</v>
      </c>
      <c r="Q204" s="119">
        <v>0.04</v>
      </c>
      <c r="R204" s="119">
        <f>Q204*H204</f>
        <v>0.48</v>
      </c>
      <c r="S204" s="119">
        <v>0</v>
      </c>
      <c r="T204" s="120">
        <f>S204*H204</f>
        <v>0</v>
      </c>
      <c r="U204" s="70"/>
      <c r="V204" s="70"/>
      <c r="W204" s="70"/>
      <c r="X204" s="70"/>
      <c r="Y204" s="70"/>
      <c r="Z204" s="70"/>
      <c r="AA204" s="70"/>
      <c r="AB204" s="70"/>
      <c r="AC204" s="70"/>
      <c r="AD204" s="70"/>
      <c r="AE204" s="70"/>
      <c r="AR204" s="121" t="s">
        <v>149</v>
      </c>
      <c r="AT204" s="121" t="s">
        <v>144</v>
      </c>
      <c r="AU204" s="121" t="s">
        <v>82</v>
      </c>
      <c r="AY204" s="66" t="s">
        <v>142</v>
      </c>
      <c r="BE204" s="122">
        <f>IF(N204="základní",J204,0)</f>
        <v>0</v>
      </c>
      <c r="BF204" s="122">
        <f>IF(N204="snížená",J204,0)</f>
        <v>0</v>
      </c>
      <c r="BG204" s="122">
        <f>IF(N204="zákl. přenesená",J204,0)</f>
        <v>0</v>
      </c>
      <c r="BH204" s="122">
        <f>IF(N204="sníž. přenesená",J204,0)</f>
        <v>0</v>
      </c>
      <c r="BI204" s="122">
        <f>IF(N204="nulová",J204,0)</f>
        <v>0</v>
      </c>
      <c r="BJ204" s="66" t="s">
        <v>80</v>
      </c>
      <c r="BK204" s="122">
        <f>ROUND(I204*H204,2)</f>
        <v>0</v>
      </c>
      <c r="BL204" s="66" t="s">
        <v>149</v>
      </c>
      <c r="BM204" s="121" t="s">
        <v>316</v>
      </c>
    </row>
    <row r="205" spans="1:65" s="57" customFormat="1">
      <c r="A205" s="210"/>
      <c r="B205" s="211"/>
      <c r="C205" s="210"/>
      <c r="D205" s="212" t="s">
        <v>158</v>
      </c>
      <c r="E205" s="213"/>
      <c r="F205" s="214" t="s">
        <v>302</v>
      </c>
      <c r="G205" s="210"/>
      <c r="H205" s="215">
        <v>12</v>
      </c>
      <c r="J205" s="210"/>
      <c r="K205" s="210"/>
      <c r="L205" s="123"/>
      <c r="M205" s="125"/>
      <c r="N205" s="126"/>
      <c r="O205" s="126"/>
      <c r="P205" s="126"/>
      <c r="Q205" s="126"/>
      <c r="R205" s="126"/>
      <c r="S205" s="126"/>
      <c r="T205" s="127"/>
      <c r="AT205" s="124" t="s">
        <v>158</v>
      </c>
      <c r="AU205" s="124" t="s">
        <v>82</v>
      </c>
      <c r="AV205" s="57" t="s">
        <v>82</v>
      </c>
      <c r="AW205" s="57" t="s">
        <v>31</v>
      </c>
      <c r="AX205" s="57" t="s">
        <v>80</v>
      </c>
      <c r="AY205" s="124" t="s">
        <v>142</v>
      </c>
    </row>
    <row r="206" spans="1:65" s="73" customFormat="1" ht="24.2" customHeight="1">
      <c r="A206" s="143"/>
      <c r="B206" s="144"/>
      <c r="C206" s="204" t="s">
        <v>317</v>
      </c>
      <c r="D206" s="204" t="s">
        <v>144</v>
      </c>
      <c r="E206" s="205" t="s">
        <v>318</v>
      </c>
      <c r="F206" s="206" t="s">
        <v>319</v>
      </c>
      <c r="G206" s="207" t="s">
        <v>147</v>
      </c>
      <c r="H206" s="208">
        <v>16.5</v>
      </c>
      <c r="I206" s="55"/>
      <c r="J206" s="209">
        <f>ROUND(I206*H206,2)</f>
        <v>0</v>
      </c>
      <c r="K206" s="216" t="s">
        <v>148</v>
      </c>
      <c r="L206" s="54"/>
      <c r="M206" s="56"/>
      <c r="N206" s="117" t="s">
        <v>40</v>
      </c>
      <c r="O206" s="118"/>
      <c r="P206" s="119">
        <f>O206*H206</f>
        <v>0</v>
      </c>
      <c r="Q206" s="119">
        <v>4.3800000000000002E-3</v>
      </c>
      <c r="R206" s="119">
        <f>Q206*H206</f>
        <v>7.2270000000000001E-2</v>
      </c>
      <c r="S206" s="119">
        <v>0</v>
      </c>
      <c r="T206" s="120">
        <f>S206*H206</f>
        <v>0</v>
      </c>
      <c r="U206" s="70"/>
      <c r="V206" s="70"/>
      <c r="W206" s="70"/>
      <c r="X206" s="70"/>
      <c r="Y206" s="70"/>
      <c r="Z206" s="70"/>
      <c r="AA206" s="70"/>
      <c r="AB206" s="70"/>
      <c r="AC206" s="70"/>
      <c r="AD206" s="70"/>
      <c r="AE206" s="70"/>
      <c r="AR206" s="121" t="s">
        <v>149</v>
      </c>
      <c r="AT206" s="121" t="s">
        <v>144</v>
      </c>
      <c r="AU206" s="121" t="s">
        <v>82</v>
      </c>
      <c r="AY206" s="66" t="s">
        <v>142</v>
      </c>
      <c r="BE206" s="122">
        <f>IF(N206="základní",J206,0)</f>
        <v>0</v>
      </c>
      <c r="BF206" s="122">
        <f>IF(N206="snížená",J206,0)</f>
        <v>0</v>
      </c>
      <c r="BG206" s="122">
        <f>IF(N206="zákl. přenesená",J206,0)</f>
        <v>0</v>
      </c>
      <c r="BH206" s="122">
        <f>IF(N206="sníž. přenesená",J206,0)</f>
        <v>0</v>
      </c>
      <c r="BI206" s="122">
        <f>IF(N206="nulová",J206,0)</f>
        <v>0</v>
      </c>
      <c r="BJ206" s="66" t="s">
        <v>80</v>
      </c>
      <c r="BK206" s="122">
        <f>ROUND(I206*H206,2)</f>
        <v>0</v>
      </c>
      <c r="BL206" s="66" t="s">
        <v>149</v>
      </c>
      <c r="BM206" s="121" t="s">
        <v>320</v>
      </c>
    </row>
    <row r="207" spans="1:65" s="57" customFormat="1">
      <c r="A207" s="210"/>
      <c r="B207" s="211"/>
      <c r="C207" s="210"/>
      <c r="D207" s="212" t="s">
        <v>158</v>
      </c>
      <c r="E207" s="213"/>
      <c r="F207" s="214" t="s">
        <v>321</v>
      </c>
      <c r="G207" s="210"/>
      <c r="H207" s="215">
        <v>16.5</v>
      </c>
      <c r="J207" s="210"/>
      <c r="K207" s="210"/>
      <c r="L207" s="123"/>
      <c r="M207" s="125"/>
      <c r="N207" s="126"/>
      <c r="O207" s="126"/>
      <c r="P207" s="126"/>
      <c r="Q207" s="126"/>
      <c r="R207" s="126"/>
      <c r="S207" s="126"/>
      <c r="T207" s="127"/>
      <c r="AT207" s="124" t="s">
        <v>158</v>
      </c>
      <c r="AU207" s="124" t="s">
        <v>82</v>
      </c>
      <c r="AV207" s="57" t="s">
        <v>82</v>
      </c>
      <c r="AW207" s="57" t="s">
        <v>31</v>
      </c>
      <c r="AX207" s="57" t="s">
        <v>80</v>
      </c>
      <c r="AY207" s="124" t="s">
        <v>142</v>
      </c>
    </row>
    <row r="208" spans="1:65" s="73" customFormat="1" ht="37.9" customHeight="1">
      <c r="A208" s="143"/>
      <c r="B208" s="144"/>
      <c r="C208" s="204" t="s">
        <v>322</v>
      </c>
      <c r="D208" s="204" t="s">
        <v>144</v>
      </c>
      <c r="E208" s="205" t="s">
        <v>323</v>
      </c>
      <c r="F208" s="206" t="s">
        <v>324</v>
      </c>
      <c r="G208" s="207" t="s">
        <v>147</v>
      </c>
      <c r="H208" s="208">
        <v>38.536999999999999</v>
      </c>
      <c r="I208" s="55"/>
      <c r="J208" s="209">
        <f>ROUND(I208*H208,2)</f>
        <v>0</v>
      </c>
      <c r="K208" s="206" t="s">
        <v>148</v>
      </c>
      <c r="L208" s="54"/>
      <c r="M208" s="56"/>
      <c r="N208" s="117" t="s">
        <v>40</v>
      </c>
      <c r="O208" s="118"/>
      <c r="P208" s="119">
        <f>O208*H208</f>
        <v>0</v>
      </c>
      <c r="Q208" s="119">
        <v>1.8380000000000001E-2</v>
      </c>
      <c r="R208" s="119">
        <f>Q208*H208</f>
        <v>0.70831005999999996</v>
      </c>
      <c r="S208" s="119">
        <v>0</v>
      </c>
      <c r="T208" s="120">
        <f>S208*H208</f>
        <v>0</v>
      </c>
      <c r="U208" s="70"/>
      <c r="V208" s="70"/>
      <c r="W208" s="70"/>
      <c r="X208" s="70"/>
      <c r="Y208" s="70"/>
      <c r="Z208" s="70"/>
      <c r="AA208" s="70"/>
      <c r="AB208" s="70"/>
      <c r="AC208" s="70"/>
      <c r="AD208" s="70"/>
      <c r="AE208" s="70"/>
      <c r="AR208" s="121" t="s">
        <v>149</v>
      </c>
      <c r="AT208" s="121" t="s">
        <v>144</v>
      </c>
      <c r="AU208" s="121" t="s">
        <v>82</v>
      </c>
      <c r="AY208" s="66" t="s">
        <v>142</v>
      </c>
      <c r="BE208" s="122">
        <f>IF(N208="základní",J208,0)</f>
        <v>0</v>
      </c>
      <c r="BF208" s="122">
        <f>IF(N208="snížená",J208,0)</f>
        <v>0</v>
      </c>
      <c r="BG208" s="122">
        <f>IF(N208="zákl. přenesená",J208,0)</f>
        <v>0</v>
      </c>
      <c r="BH208" s="122">
        <f>IF(N208="sníž. přenesená",J208,0)</f>
        <v>0</v>
      </c>
      <c r="BI208" s="122">
        <f>IF(N208="nulová",J208,0)</f>
        <v>0</v>
      </c>
      <c r="BJ208" s="66" t="s">
        <v>80</v>
      </c>
      <c r="BK208" s="122">
        <f>ROUND(I208*H208,2)</f>
        <v>0</v>
      </c>
      <c r="BL208" s="66" t="s">
        <v>149</v>
      </c>
      <c r="BM208" s="121" t="s">
        <v>325</v>
      </c>
    </row>
    <row r="209" spans="1:65" s="57" customFormat="1">
      <c r="A209" s="210"/>
      <c r="B209" s="211"/>
      <c r="C209" s="210"/>
      <c r="D209" s="212" t="s">
        <v>158</v>
      </c>
      <c r="E209" s="213"/>
      <c r="F209" s="214" t="s">
        <v>326</v>
      </c>
      <c r="G209" s="210"/>
      <c r="H209" s="215">
        <v>38.536999999999999</v>
      </c>
      <c r="J209" s="210"/>
      <c r="K209" s="210"/>
      <c r="L209" s="123"/>
      <c r="M209" s="125"/>
      <c r="N209" s="126"/>
      <c r="O209" s="126"/>
      <c r="P209" s="126"/>
      <c r="Q209" s="126"/>
      <c r="R209" s="126"/>
      <c r="S209" s="126"/>
      <c r="T209" s="127"/>
      <c r="AT209" s="124" t="s">
        <v>158</v>
      </c>
      <c r="AU209" s="124" t="s">
        <v>82</v>
      </c>
      <c r="AV209" s="57" t="s">
        <v>82</v>
      </c>
      <c r="AW209" s="57" t="s">
        <v>31</v>
      </c>
      <c r="AX209" s="57" t="s">
        <v>80</v>
      </c>
      <c r="AY209" s="124" t="s">
        <v>142</v>
      </c>
    </row>
    <row r="210" spans="1:65" s="73" customFormat="1" ht="24.2" customHeight="1">
      <c r="A210" s="143"/>
      <c r="B210" s="144"/>
      <c r="C210" s="204" t="s">
        <v>327</v>
      </c>
      <c r="D210" s="204" t="s">
        <v>144</v>
      </c>
      <c r="E210" s="205" t="s">
        <v>328</v>
      </c>
      <c r="F210" s="206" t="s">
        <v>329</v>
      </c>
      <c r="G210" s="207" t="s">
        <v>147</v>
      </c>
      <c r="H210" s="208">
        <v>80.936000000000007</v>
      </c>
      <c r="I210" s="55"/>
      <c r="J210" s="209">
        <f>ROUND(I210*H210,2)</f>
        <v>0</v>
      </c>
      <c r="K210" s="216" t="s">
        <v>148</v>
      </c>
      <c r="L210" s="54"/>
      <c r="M210" s="56"/>
      <c r="N210" s="117" t="s">
        <v>40</v>
      </c>
      <c r="O210" s="118"/>
      <c r="P210" s="119">
        <f>O210*H210</f>
        <v>0</v>
      </c>
      <c r="Q210" s="119">
        <v>1.54E-2</v>
      </c>
      <c r="R210" s="119">
        <f>Q210*H210</f>
        <v>1.2464144000000001</v>
      </c>
      <c r="S210" s="119">
        <v>0</v>
      </c>
      <c r="T210" s="120">
        <f>S210*H210</f>
        <v>0</v>
      </c>
      <c r="U210" s="70"/>
      <c r="V210" s="70"/>
      <c r="W210" s="70"/>
      <c r="X210" s="70"/>
      <c r="Y210" s="70"/>
      <c r="Z210" s="70"/>
      <c r="AA210" s="70"/>
      <c r="AB210" s="70"/>
      <c r="AC210" s="70"/>
      <c r="AD210" s="70"/>
      <c r="AE210" s="70"/>
      <c r="AR210" s="121" t="s">
        <v>149</v>
      </c>
      <c r="AT210" s="121" t="s">
        <v>144</v>
      </c>
      <c r="AU210" s="121" t="s">
        <v>82</v>
      </c>
      <c r="AY210" s="66" t="s">
        <v>142</v>
      </c>
      <c r="BE210" s="122">
        <f>IF(N210="základní",J210,0)</f>
        <v>0</v>
      </c>
      <c r="BF210" s="122">
        <f>IF(N210="snížená",J210,0)</f>
        <v>0</v>
      </c>
      <c r="BG210" s="122">
        <f>IF(N210="zákl. přenesená",J210,0)</f>
        <v>0</v>
      </c>
      <c r="BH210" s="122">
        <f>IF(N210="sníž. přenesená",J210,0)</f>
        <v>0</v>
      </c>
      <c r="BI210" s="122">
        <f>IF(N210="nulová",J210,0)</f>
        <v>0</v>
      </c>
      <c r="BJ210" s="66" t="s">
        <v>80</v>
      </c>
      <c r="BK210" s="122">
        <f>ROUND(I210*H210,2)</f>
        <v>0</v>
      </c>
      <c r="BL210" s="66" t="s">
        <v>149</v>
      </c>
      <c r="BM210" s="121" t="s">
        <v>330</v>
      </c>
    </row>
    <row r="211" spans="1:65" s="57" customFormat="1">
      <c r="A211" s="210"/>
      <c r="B211" s="211"/>
      <c r="C211" s="210"/>
      <c r="D211" s="212" t="s">
        <v>158</v>
      </c>
      <c r="E211" s="213"/>
      <c r="F211" s="214" t="s">
        <v>331</v>
      </c>
      <c r="G211" s="210"/>
      <c r="H211" s="215">
        <v>80.936000000000007</v>
      </c>
      <c r="J211" s="210"/>
      <c r="K211" s="210"/>
      <c r="L211" s="123"/>
      <c r="M211" s="125"/>
      <c r="N211" s="126"/>
      <c r="O211" s="126"/>
      <c r="P211" s="126"/>
      <c r="Q211" s="126"/>
      <c r="R211" s="126"/>
      <c r="S211" s="126"/>
      <c r="T211" s="127"/>
      <c r="AT211" s="124" t="s">
        <v>158</v>
      </c>
      <c r="AU211" s="124" t="s">
        <v>82</v>
      </c>
      <c r="AV211" s="57" t="s">
        <v>82</v>
      </c>
      <c r="AW211" s="57" t="s">
        <v>31</v>
      </c>
      <c r="AX211" s="57" t="s">
        <v>80</v>
      </c>
      <c r="AY211" s="124" t="s">
        <v>142</v>
      </c>
    </row>
    <row r="212" spans="1:65" s="73" customFormat="1" ht="24.2" customHeight="1">
      <c r="A212" s="143"/>
      <c r="B212" s="144"/>
      <c r="C212" s="204" t="s">
        <v>332</v>
      </c>
      <c r="D212" s="204" t="s">
        <v>144</v>
      </c>
      <c r="E212" s="205" t="s">
        <v>333</v>
      </c>
      <c r="F212" s="206" t="s">
        <v>334</v>
      </c>
      <c r="G212" s="207" t="s">
        <v>147</v>
      </c>
      <c r="H212" s="208">
        <v>119.473</v>
      </c>
      <c r="I212" s="55"/>
      <c r="J212" s="209">
        <f>ROUND(I212*H212,2)</f>
        <v>0</v>
      </c>
      <c r="K212" s="206" t="s">
        <v>148</v>
      </c>
      <c r="L212" s="54"/>
      <c r="M212" s="56"/>
      <c r="N212" s="117" t="s">
        <v>40</v>
      </c>
      <c r="O212" s="118"/>
      <c r="P212" s="119">
        <f>O212*H212</f>
        <v>0</v>
      </c>
      <c r="Q212" s="119">
        <v>7.9000000000000008E-3</v>
      </c>
      <c r="R212" s="119">
        <f>Q212*H212</f>
        <v>0.94383670000000008</v>
      </c>
      <c r="S212" s="119">
        <v>0</v>
      </c>
      <c r="T212" s="120">
        <f>S212*H212</f>
        <v>0</v>
      </c>
      <c r="U212" s="70"/>
      <c r="V212" s="70"/>
      <c r="W212" s="70"/>
      <c r="X212" s="70"/>
      <c r="Y212" s="70"/>
      <c r="Z212" s="70"/>
      <c r="AA212" s="70"/>
      <c r="AB212" s="70"/>
      <c r="AC212" s="70"/>
      <c r="AD212" s="70"/>
      <c r="AE212" s="70"/>
      <c r="AR212" s="121" t="s">
        <v>149</v>
      </c>
      <c r="AT212" s="121" t="s">
        <v>144</v>
      </c>
      <c r="AU212" s="121" t="s">
        <v>82</v>
      </c>
      <c r="AY212" s="66" t="s">
        <v>142</v>
      </c>
      <c r="BE212" s="122">
        <f>IF(N212="základní",J212,0)</f>
        <v>0</v>
      </c>
      <c r="BF212" s="122">
        <f>IF(N212="snížená",J212,0)</f>
        <v>0</v>
      </c>
      <c r="BG212" s="122">
        <f>IF(N212="zákl. přenesená",J212,0)</f>
        <v>0</v>
      </c>
      <c r="BH212" s="122">
        <f>IF(N212="sníž. přenesená",J212,0)</f>
        <v>0</v>
      </c>
      <c r="BI212" s="122">
        <f>IF(N212="nulová",J212,0)</f>
        <v>0</v>
      </c>
      <c r="BJ212" s="66" t="s">
        <v>80</v>
      </c>
      <c r="BK212" s="122">
        <f>ROUND(I212*H212,2)</f>
        <v>0</v>
      </c>
      <c r="BL212" s="66" t="s">
        <v>149</v>
      </c>
      <c r="BM212" s="121" t="s">
        <v>335</v>
      </c>
    </row>
    <row r="213" spans="1:65" s="73" customFormat="1" ht="24.2" customHeight="1">
      <c r="A213" s="143"/>
      <c r="B213" s="144"/>
      <c r="C213" s="204" t="s">
        <v>336</v>
      </c>
      <c r="D213" s="204" t="s">
        <v>144</v>
      </c>
      <c r="E213" s="205" t="s">
        <v>337</v>
      </c>
      <c r="F213" s="206" t="s">
        <v>338</v>
      </c>
      <c r="G213" s="207" t="s">
        <v>147</v>
      </c>
      <c r="H213" s="208">
        <v>1.7</v>
      </c>
      <c r="I213" s="55"/>
      <c r="J213" s="209">
        <f>ROUND(I213*H213,2)</f>
        <v>0</v>
      </c>
      <c r="K213" s="206" t="s">
        <v>148</v>
      </c>
      <c r="L213" s="54"/>
      <c r="M213" s="56"/>
      <c r="N213" s="117" t="s">
        <v>40</v>
      </c>
      <c r="O213" s="118"/>
      <c r="P213" s="119">
        <f>O213*H213</f>
        <v>0</v>
      </c>
      <c r="Q213" s="119">
        <v>3.3579999999999999E-2</v>
      </c>
      <c r="R213" s="119">
        <f>Q213*H213</f>
        <v>5.7085999999999998E-2</v>
      </c>
      <c r="S213" s="119">
        <v>0</v>
      </c>
      <c r="T213" s="120">
        <f>S213*H213</f>
        <v>0</v>
      </c>
      <c r="U213" s="70"/>
      <c r="V213" s="70"/>
      <c r="W213" s="70"/>
      <c r="X213" s="70"/>
      <c r="Y213" s="70"/>
      <c r="Z213" s="70"/>
      <c r="AA213" s="70"/>
      <c r="AB213" s="70"/>
      <c r="AC213" s="70"/>
      <c r="AD213" s="70"/>
      <c r="AE213" s="70"/>
      <c r="AR213" s="121" t="s">
        <v>149</v>
      </c>
      <c r="AT213" s="121" t="s">
        <v>144</v>
      </c>
      <c r="AU213" s="121" t="s">
        <v>82</v>
      </c>
      <c r="AY213" s="66" t="s">
        <v>142</v>
      </c>
      <c r="BE213" s="122">
        <f>IF(N213="základní",J213,0)</f>
        <v>0</v>
      </c>
      <c r="BF213" s="122">
        <f>IF(N213="snížená",J213,0)</f>
        <v>0</v>
      </c>
      <c r="BG213" s="122">
        <f>IF(N213="zákl. přenesená",J213,0)</f>
        <v>0</v>
      </c>
      <c r="BH213" s="122">
        <f>IF(N213="sníž. přenesená",J213,0)</f>
        <v>0</v>
      </c>
      <c r="BI213" s="122">
        <f>IF(N213="nulová",J213,0)</f>
        <v>0</v>
      </c>
      <c r="BJ213" s="66" t="s">
        <v>80</v>
      </c>
      <c r="BK213" s="122">
        <f>ROUND(I213*H213,2)</f>
        <v>0</v>
      </c>
      <c r="BL213" s="66" t="s">
        <v>149</v>
      </c>
      <c r="BM213" s="121" t="s">
        <v>339</v>
      </c>
    </row>
    <row r="214" spans="1:65" s="57" customFormat="1">
      <c r="A214" s="210"/>
      <c r="B214" s="211"/>
      <c r="C214" s="210"/>
      <c r="D214" s="212" t="s">
        <v>158</v>
      </c>
      <c r="E214" s="213"/>
      <c r="F214" s="214" t="s">
        <v>340</v>
      </c>
      <c r="G214" s="210"/>
      <c r="H214" s="215">
        <v>1.7</v>
      </c>
      <c r="J214" s="210"/>
      <c r="K214" s="210"/>
      <c r="L214" s="123"/>
      <c r="M214" s="125"/>
      <c r="N214" s="126"/>
      <c r="O214" s="126"/>
      <c r="P214" s="126"/>
      <c r="Q214" s="126"/>
      <c r="R214" s="126"/>
      <c r="S214" s="126"/>
      <c r="T214" s="127"/>
      <c r="AT214" s="124" t="s">
        <v>158</v>
      </c>
      <c r="AU214" s="124" t="s">
        <v>82</v>
      </c>
      <c r="AV214" s="57" t="s">
        <v>82</v>
      </c>
      <c r="AW214" s="57" t="s">
        <v>31</v>
      </c>
      <c r="AX214" s="57" t="s">
        <v>80</v>
      </c>
      <c r="AY214" s="124" t="s">
        <v>142</v>
      </c>
    </row>
    <row r="215" spans="1:65" s="73" customFormat="1" ht="37.9" customHeight="1">
      <c r="A215" s="143"/>
      <c r="B215" s="144"/>
      <c r="C215" s="204" t="s">
        <v>341</v>
      </c>
      <c r="D215" s="204" t="s">
        <v>144</v>
      </c>
      <c r="E215" s="205" t="s">
        <v>342</v>
      </c>
      <c r="F215" s="206" t="s">
        <v>343</v>
      </c>
      <c r="G215" s="207" t="s">
        <v>147</v>
      </c>
      <c r="H215" s="208">
        <v>15.87</v>
      </c>
      <c r="I215" s="55"/>
      <c r="J215" s="209">
        <f>ROUND(I215*H215,2)</f>
        <v>0</v>
      </c>
      <c r="K215" s="206"/>
      <c r="L215" s="54"/>
      <c r="M215" s="56"/>
      <c r="N215" s="117" t="s">
        <v>40</v>
      </c>
      <c r="O215" s="118"/>
      <c r="P215" s="119">
        <f>O215*H215</f>
        <v>0</v>
      </c>
      <c r="Q215" s="119">
        <v>4.4999999999999997E-3</v>
      </c>
      <c r="R215" s="119">
        <f>Q215*H215</f>
        <v>7.1414999999999992E-2</v>
      </c>
      <c r="S215" s="119">
        <v>0</v>
      </c>
      <c r="T215" s="120">
        <f>S215*H215</f>
        <v>0</v>
      </c>
      <c r="U215" s="70"/>
      <c r="V215" s="70"/>
      <c r="W215" s="70"/>
      <c r="X215" s="70"/>
      <c r="Y215" s="70"/>
      <c r="Z215" s="70"/>
      <c r="AA215" s="70"/>
      <c r="AB215" s="70"/>
      <c r="AC215" s="70"/>
      <c r="AD215" s="70"/>
      <c r="AE215" s="70"/>
      <c r="AR215" s="121" t="s">
        <v>214</v>
      </c>
      <c r="AT215" s="121" t="s">
        <v>144</v>
      </c>
      <c r="AU215" s="121" t="s">
        <v>82</v>
      </c>
      <c r="AY215" s="66" t="s">
        <v>142</v>
      </c>
      <c r="BE215" s="122">
        <f>IF(N215="základní",J215,0)</f>
        <v>0</v>
      </c>
      <c r="BF215" s="122">
        <f>IF(N215="snížená",J215,0)</f>
        <v>0</v>
      </c>
      <c r="BG215" s="122">
        <f>IF(N215="zákl. přenesená",J215,0)</f>
        <v>0</v>
      </c>
      <c r="BH215" s="122">
        <f>IF(N215="sníž. přenesená",J215,0)</f>
        <v>0</v>
      </c>
      <c r="BI215" s="122">
        <f>IF(N215="nulová",J215,0)</f>
        <v>0</v>
      </c>
      <c r="BJ215" s="66" t="s">
        <v>80</v>
      </c>
      <c r="BK215" s="122">
        <f>ROUND(I215*H215,2)</f>
        <v>0</v>
      </c>
      <c r="BL215" s="66" t="s">
        <v>214</v>
      </c>
      <c r="BM215" s="121" t="s">
        <v>344</v>
      </c>
    </row>
    <row r="216" spans="1:65" s="57" customFormat="1">
      <c r="A216" s="210"/>
      <c r="B216" s="211"/>
      <c r="C216" s="210"/>
      <c r="D216" s="212" t="s">
        <v>158</v>
      </c>
      <c r="E216" s="213"/>
      <c r="F216" s="214" t="s">
        <v>345</v>
      </c>
      <c r="G216" s="210"/>
      <c r="H216" s="215">
        <v>15.87</v>
      </c>
      <c r="J216" s="210"/>
      <c r="K216" s="210"/>
      <c r="L216" s="123"/>
      <c r="M216" s="125"/>
      <c r="N216" s="126"/>
      <c r="O216" s="126"/>
      <c r="P216" s="126"/>
      <c r="Q216" s="126"/>
      <c r="R216" s="126"/>
      <c r="S216" s="126"/>
      <c r="T216" s="127"/>
      <c r="AT216" s="124" t="s">
        <v>158</v>
      </c>
      <c r="AU216" s="124" t="s">
        <v>82</v>
      </c>
      <c r="AV216" s="57" t="s">
        <v>82</v>
      </c>
      <c r="AW216" s="57" t="s">
        <v>31</v>
      </c>
      <c r="AX216" s="57" t="s">
        <v>80</v>
      </c>
      <c r="AY216" s="124" t="s">
        <v>142</v>
      </c>
    </row>
    <row r="217" spans="1:65" s="73" customFormat="1" ht="49.15" customHeight="1">
      <c r="A217" s="143"/>
      <c r="B217" s="144"/>
      <c r="C217" s="204" t="s">
        <v>346</v>
      </c>
      <c r="D217" s="204" t="s">
        <v>144</v>
      </c>
      <c r="E217" s="205" t="s">
        <v>347</v>
      </c>
      <c r="F217" s="206" t="s">
        <v>348</v>
      </c>
      <c r="G217" s="207" t="s">
        <v>147</v>
      </c>
      <c r="H217" s="208">
        <v>18.87</v>
      </c>
      <c r="I217" s="55"/>
      <c r="J217" s="209">
        <f>ROUND(I217*H217,2)</f>
        <v>0</v>
      </c>
      <c r="K217" s="206" t="s">
        <v>148</v>
      </c>
      <c r="L217" s="54"/>
      <c r="M217" s="56"/>
      <c r="N217" s="117" t="s">
        <v>40</v>
      </c>
      <c r="O217" s="118"/>
      <c r="P217" s="119">
        <f>O217*H217</f>
        <v>0</v>
      </c>
      <c r="Q217" s="119">
        <v>0.03</v>
      </c>
      <c r="R217" s="119">
        <f>Q217*H217</f>
        <v>0.56610000000000005</v>
      </c>
      <c r="S217" s="119">
        <v>0</v>
      </c>
      <c r="T217" s="120">
        <f>S217*H217</f>
        <v>0</v>
      </c>
      <c r="U217" s="70"/>
      <c r="V217" s="70"/>
      <c r="W217" s="70"/>
      <c r="X217" s="70"/>
      <c r="Y217" s="70"/>
      <c r="Z217" s="70"/>
      <c r="AA217" s="70"/>
      <c r="AB217" s="70"/>
      <c r="AC217" s="70"/>
      <c r="AD217" s="70"/>
      <c r="AE217" s="70"/>
      <c r="AR217" s="121" t="s">
        <v>149</v>
      </c>
      <c r="AT217" s="121" t="s">
        <v>144</v>
      </c>
      <c r="AU217" s="121" t="s">
        <v>82</v>
      </c>
      <c r="AY217" s="66" t="s">
        <v>142</v>
      </c>
      <c r="BE217" s="122">
        <f>IF(N217="základní",J217,0)</f>
        <v>0</v>
      </c>
      <c r="BF217" s="122">
        <f>IF(N217="snížená",J217,0)</f>
        <v>0</v>
      </c>
      <c r="BG217" s="122">
        <f>IF(N217="zákl. přenesená",J217,0)</f>
        <v>0</v>
      </c>
      <c r="BH217" s="122">
        <f>IF(N217="sníž. přenesená",J217,0)</f>
        <v>0</v>
      </c>
      <c r="BI217" s="122">
        <f>IF(N217="nulová",J217,0)</f>
        <v>0</v>
      </c>
      <c r="BJ217" s="66" t="s">
        <v>80</v>
      </c>
      <c r="BK217" s="122">
        <f>ROUND(I217*H217,2)</f>
        <v>0</v>
      </c>
      <c r="BL217" s="66" t="s">
        <v>149</v>
      </c>
      <c r="BM217" s="121" t="s">
        <v>349</v>
      </c>
    </row>
    <row r="218" spans="1:65" s="57" customFormat="1">
      <c r="A218" s="210"/>
      <c r="B218" s="211"/>
      <c r="C218" s="210"/>
      <c r="D218" s="212" t="s">
        <v>158</v>
      </c>
      <c r="E218" s="213"/>
      <c r="F218" s="214" t="s">
        <v>350</v>
      </c>
      <c r="G218" s="210"/>
      <c r="H218" s="215">
        <v>6.75</v>
      </c>
      <c r="J218" s="210"/>
      <c r="K218" s="210"/>
      <c r="L218" s="123"/>
      <c r="M218" s="125"/>
      <c r="N218" s="126"/>
      <c r="O218" s="126"/>
      <c r="P218" s="126"/>
      <c r="Q218" s="126"/>
      <c r="R218" s="126"/>
      <c r="S218" s="126"/>
      <c r="T218" s="127"/>
      <c r="AT218" s="124" t="s">
        <v>158</v>
      </c>
      <c r="AU218" s="124" t="s">
        <v>82</v>
      </c>
      <c r="AV218" s="57" t="s">
        <v>82</v>
      </c>
      <c r="AW218" s="57" t="s">
        <v>31</v>
      </c>
      <c r="AX218" s="57" t="s">
        <v>75</v>
      </c>
      <c r="AY218" s="124" t="s">
        <v>142</v>
      </c>
    </row>
    <row r="219" spans="1:65" s="57" customFormat="1">
      <c r="A219" s="210"/>
      <c r="B219" s="211"/>
      <c r="C219" s="210"/>
      <c r="D219" s="212" t="s">
        <v>158</v>
      </c>
      <c r="E219" s="213"/>
      <c r="F219" s="214" t="s">
        <v>351</v>
      </c>
      <c r="G219" s="210"/>
      <c r="H219" s="215">
        <v>8.5500000000000007</v>
      </c>
      <c r="J219" s="210"/>
      <c r="K219" s="210"/>
      <c r="L219" s="123"/>
      <c r="M219" s="125"/>
      <c r="N219" s="126"/>
      <c r="O219" s="126"/>
      <c r="P219" s="126"/>
      <c r="Q219" s="126"/>
      <c r="R219" s="126"/>
      <c r="S219" s="126"/>
      <c r="T219" s="127"/>
      <c r="AT219" s="124" t="s">
        <v>158</v>
      </c>
      <c r="AU219" s="124" t="s">
        <v>82</v>
      </c>
      <c r="AV219" s="57" t="s">
        <v>82</v>
      </c>
      <c r="AW219" s="57" t="s">
        <v>31</v>
      </c>
      <c r="AX219" s="57" t="s">
        <v>75</v>
      </c>
      <c r="AY219" s="124" t="s">
        <v>142</v>
      </c>
    </row>
    <row r="220" spans="1:65" s="57" customFormat="1">
      <c r="A220" s="210"/>
      <c r="B220" s="211"/>
      <c r="C220" s="210"/>
      <c r="D220" s="212" t="s">
        <v>158</v>
      </c>
      <c r="E220" s="213"/>
      <c r="F220" s="214" t="s">
        <v>352</v>
      </c>
      <c r="G220" s="210"/>
      <c r="H220" s="215">
        <v>3.57</v>
      </c>
      <c r="J220" s="210"/>
      <c r="K220" s="210"/>
      <c r="L220" s="123"/>
      <c r="M220" s="125"/>
      <c r="N220" s="126"/>
      <c r="O220" s="126"/>
      <c r="P220" s="126"/>
      <c r="Q220" s="126"/>
      <c r="R220" s="126"/>
      <c r="S220" s="126"/>
      <c r="T220" s="127"/>
      <c r="AT220" s="124" t="s">
        <v>158</v>
      </c>
      <c r="AU220" s="124" t="s">
        <v>82</v>
      </c>
      <c r="AV220" s="57" t="s">
        <v>82</v>
      </c>
      <c r="AW220" s="57" t="s">
        <v>31</v>
      </c>
      <c r="AX220" s="57" t="s">
        <v>75</v>
      </c>
      <c r="AY220" s="124" t="s">
        <v>142</v>
      </c>
    </row>
    <row r="221" spans="1:65" s="60" customFormat="1">
      <c r="A221" s="223"/>
      <c r="B221" s="224"/>
      <c r="C221" s="223"/>
      <c r="D221" s="212" t="s">
        <v>158</v>
      </c>
      <c r="E221" s="225"/>
      <c r="F221" s="226" t="s">
        <v>353</v>
      </c>
      <c r="G221" s="223"/>
      <c r="H221" s="227">
        <v>18.87</v>
      </c>
      <c r="J221" s="223"/>
      <c r="K221" s="223"/>
      <c r="L221" s="130"/>
      <c r="M221" s="132"/>
      <c r="N221" s="133"/>
      <c r="O221" s="133"/>
      <c r="P221" s="133"/>
      <c r="Q221" s="133"/>
      <c r="R221" s="133"/>
      <c r="S221" s="133"/>
      <c r="T221" s="134"/>
      <c r="AT221" s="131" t="s">
        <v>158</v>
      </c>
      <c r="AU221" s="131" t="s">
        <v>82</v>
      </c>
      <c r="AV221" s="60" t="s">
        <v>149</v>
      </c>
      <c r="AW221" s="60" t="s">
        <v>31</v>
      </c>
      <c r="AX221" s="60" t="s">
        <v>80</v>
      </c>
      <c r="AY221" s="131" t="s">
        <v>142</v>
      </c>
    </row>
    <row r="222" spans="1:65" s="73" customFormat="1" ht="37.9" customHeight="1">
      <c r="A222" s="143"/>
      <c r="B222" s="144"/>
      <c r="C222" s="204" t="s">
        <v>354</v>
      </c>
      <c r="D222" s="204" t="s">
        <v>144</v>
      </c>
      <c r="E222" s="205" t="s">
        <v>355</v>
      </c>
      <c r="F222" s="206" t="s">
        <v>356</v>
      </c>
      <c r="G222" s="207" t="s">
        <v>147</v>
      </c>
      <c r="H222" s="208">
        <v>12.113</v>
      </c>
      <c r="I222" s="55"/>
      <c r="J222" s="209">
        <f>ROUND(I222*H222,2)</f>
        <v>0</v>
      </c>
      <c r="K222" s="216" t="s">
        <v>148</v>
      </c>
      <c r="L222" s="54"/>
      <c r="M222" s="56"/>
      <c r="N222" s="117" t="s">
        <v>40</v>
      </c>
      <c r="O222" s="118"/>
      <c r="P222" s="119">
        <f>O222*H222</f>
        <v>0</v>
      </c>
      <c r="Q222" s="119">
        <v>3.4500000000000003E-2</v>
      </c>
      <c r="R222" s="119">
        <f>Q222*H222</f>
        <v>0.41789850000000001</v>
      </c>
      <c r="S222" s="119">
        <v>0</v>
      </c>
      <c r="T222" s="120">
        <f>S222*H222</f>
        <v>0</v>
      </c>
      <c r="U222" s="70"/>
      <c r="V222" s="70"/>
      <c r="W222" s="70"/>
      <c r="X222" s="70"/>
      <c r="Y222" s="70"/>
      <c r="Z222" s="70"/>
      <c r="AA222" s="70"/>
      <c r="AB222" s="70"/>
      <c r="AC222" s="70"/>
      <c r="AD222" s="70"/>
      <c r="AE222" s="70"/>
      <c r="AR222" s="121" t="s">
        <v>149</v>
      </c>
      <c r="AT222" s="121" t="s">
        <v>144</v>
      </c>
      <c r="AU222" s="121" t="s">
        <v>82</v>
      </c>
      <c r="AY222" s="66" t="s">
        <v>142</v>
      </c>
      <c r="BE222" s="122">
        <f>IF(N222="základní",J222,0)</f>
        <v>0</v>
      </c>
      <c r="BF222" s="122">
        <f>IF(N222="snížená",J222,0)</f>
        <v>0</v>
      </c>
      <c r="BG222" s="122">
        <f>IF(N222="zákl. přenesená",J222,0)</f>
        <v>0</v>
      </c>
      <c r="BH222" s="122">
        <f>IF(N222="sníž. přenesená",J222,0)</f>
        <v>0</v>
      </c>
      <c r="BI222" s="122">
        <f>IF(N222="nulová",J222,0)</f>
        <v>0</v>
      </c>
      <c r="BJ222" s="66" t="s">
        <v>80</v>
      </c>
      <c r="BK222" s="122">
        <f>ROUND(I222*H222,2)</f>
        <v>0</v>
      </c>
      <c r="BL222" s="66" t="s">
        <v>149</v>
      </c>
      <c r="BM222" s="121" t="s">
        <v>357</v>
      </c>
    </row>
    <row r="223" spans="1:65" s="57" customFormat="1">
      <c r="A223" s="210"/>
      <c r="B223" s="211"/>
      <c r="C223" s="210"/>
      <c r="D223" s="212" t="s">
        <v>158</v>
      </c>
      <c r="E223" s="213"/>
      <c r="F223" s="214" t="s">
        <v>358</v>
      </c>
      <c r="G223" s="210"/>
      <c r="H223" s="215">
        <v>3.5630000000000002</v>
      </c>
      <c r="J223" s="210"/>
      <c r="K223" s="210"/>
      <c r="L223" s="123"/>
      <c r="M223" s="125"/>
      <c r="N223" s="126"/>
      <c r="O223" s="126"/>
      <c r="P223" s="126"/>
      <c r="Q223" s="126"/>
      <c r="R223" s="126"/>
      <c r="S223" s="126"/>
      <c r="T223" s="127"/>
      <c r="AT223" s="124" t="s">
        <v>158</v>
      </c>
      <c r="AU223" s="124" t="s">
        <v>82</v>
      </c>
      <c r="AV223" s="57" t="s">
        <v>82</v>
      </c>
      <c r="AW223" s="57" t="s">
        <v>31</v>
      </c>
      <c r="AX223" s="57" t="s">
        <v>75</v>
      </c>
      <c r="AY223" s="124" t="s">
        <v>142</v>
      </c>
    </row>
    <row r="224" spans="1:65" s="57" customFormat="1">
      <c r="A224" s="210"/>
      <c r="B224" s="211"/>
      <c r="C224" s="210"/>
      <c r="D224" s="212" t="s">
        <v>158</v>
      </c>
      <c r="E224" s="213"/>
      <c r="F224" s="214" t="s">
        <v>359</v>
      </c>
      <c r="G224" s="210"/>
      <c r="H224" s="215">
        <v>8.5500000000000007</v>
      </c>
      <c r="J224" s="210"/>
      <c r="K224" s="210"/>
      <c r="L224" s="123"/>
      <c r="M224" s="125"/>
      <c r="N224" s="126"/>
      <c r="O224" s="126"/>
      <c r="P224" s="126"/>
      <c r="Q224" s="126"/>
      <c r="R224" s="126"/>
      <c r="S224" s="126"/>
      <c r="T224" s="127"/>
      <c r="AT224" s="124" t="s">
        <v>158</v>
      </c>
      <c r="AU224" s="124" t="s">
        <v>82</v>
      </c>
      <c r="AV224" s="57" t="s">
        <v>82</v>
      </c>
      <c r="AW224" s="57" t="s">
        <v>31</v>
      </c>
      <c r="AX224" s="57" t="s">
        <v>75</v>
      </c>
      <c r="AY224" s="124" t="s">
        <v>142</v>
      </c>
    </row>
    <row r="225" spans="1:65" s="60" customFormat="1">
      <c r="A225" s="223"/>
      <c r="B225" s="224"/>
      <c r="C225" s="223"/>
      <c r="D225" s="212" t="s">
        <v>158</v>
      </c>
      <c r="E225" s="225"/>
      <c r="F225" s="226" t="s">
        <v>353</v>
      </c>
      <c r="G225" s="223"/>
      <c r="H225" s="227">
        <v>12.113</v>
      </c>
      <c r="J225" s="223"/>
      <c r="K225" s="223"/>
      <c r="L225" s="130"/>
      <c r="M225" s="132"/>
      <c r="N225" s="133"/>
      <c r="O225" s="133"/>
      <c r="P225" s="133"/>
      <c r="Q225" s="133"/>
      <c r="R225" s="133"/>
      <c r="S225" s="133"/>
      <c r="T225" s="134"/>
      <c r="AT225" s="131" t="s">
        <v>158</v>
      </c>
      <c r="AU225" s="131" t="s">
        <v>82</v>
      </c>
      <c r="AV225" s="60" t="s">
        <v>149</v>
      </c>
      <c r="AW225" s="60" t="s">
        <v>31</v>
      </c>
      <c r="AX225" s="60" t="s">
        <v>80</v>
      </c>
      <c r="AY225" s="131" t="s">
        <v>142</v>
      </c>
    </row>
    <row r="226" spans="1:65" s="73" customFormat="1" ht="49.15" customHeight="1">
      <c r="A226" s="143"/>
      <c r="B226" s="144"/>
      <c r="C226" s="204" t="s">
        <v>360</v>
      </c>
      <c r="D226" s="204" t="s">
        <v>144</v>
      </c>
      <c r="E226" s="205" t="s">
        <v>361</v>
      </c>
      <c r="F226" s="206" t="s">
        <v>362</v>
      </c>
      <c r="G226" s="207" t="s">
        <v>147</v>
      </c>
      <c r="H226" s="208">
        <v>15</v>
      </c>
      <c r="I226" s="55"/>
      <c r="J226" s="209">
        <f>ROUND(I226*H226,2)</f>
        <v>0</v>
      </c>
      <c r="K226" s="206" t="s">
        <v>148</v>
      </c>
      <c r="L226" s="54"/>
      <c r="M226" s="56"/>
      <c r="N226" s="117" t="s">
        <v>40</v>
      </c>
      <c r="O226" s="118"/>
      <c r="P226" s="119">
        <f>O226*H226</f>
        <v>0</v>
      </c>
      <c r="Q226" s="119">
        <v>4.2180000000000002E-2</v>
      </c>
      <c r="R226" s="119">
        <f>Q226*H226</f>
        <v>0.63270000000000004</v>
      </c>
      <c r="S226" s="119">
        <v>0</v>
      </c>
      <c r="T226" s="120">
        <f>S226*H226</f>
        <v>0</v>
      </c>
      <c r="U226" s="70"/>
      <c r="V226" s="70"/>
      <c r="W226" s="70"/>
      <c r="X226" s="70"/>
      <c r="Y226" s="70"/>
      <c r="Z226" s="70"/>
      <c r="AA226" s="70"/>
      <c r="AB226" s="70"/>
      <c r="AC226" s="70"/>
      <c r="AD226" s="70"/>
      <c r="AE226" s="70"/>
      <c r="AR226" s="121" t="s">
        <v>149</v>
      </c>
      <c r="AT226" s="121" t="s">
        <v>144</v>
      </c>
      <c r="AU226" s="121" t="s">
        <v>82</v>
      </c>
      <c r="AY226" s="66" t="s">
        <v>142</v>
      </c>
      <c r="BE226" s="122">
        <f>IF(N226="základní",J226,0)</f>
        <v>0</v>
      </c>
      <c r="BF226" s="122">
        <f>IF(N226="snížená",J226,0)</f>
        <v>0</v>
      </c>
      <c r="BG226" s="122">
        <f>IF(N226="zákl. přenesená",J226,0)</f>
        <v>0</v>
      </c>
      <c r="BH226" s="122">
        <f>IF(N226="sníž. přenesená",J226,0)</f>
        <v>0</v>
      </c>
      <c r="BI226" s="122">
        <f>IF(N226="nulová",J226,0)</f>
        <v>0</v>
      </c>
      <c r="BJ226" s="66" t="s">
        <v>80</v>
      </c>
      <c r="BK226" s="122">
        <f>ROUND(I226*H226,2)</f>
        <v>0</v>
      </c>
      <c r="BL226" s="66" t="s">
        <v>149</v>
      </c>
      <c r="BM226" s="121" t="s">
        <v>363</v>
      </c>
    </row>
    <row r="227" spans="1:65" s="57" customFormat="1">
      <c r="A227" s="210"/>
      <c r="B227" s="211"/>
      <c r="C227" s="210"/>
      <c r="D227" s="212" t="s">
        <v>158</v>
      </c>
      <c r="E227" s="213"/>
      <c r="F227" s="214" t="s">
        <v>7</v>
      </c>
      <c r="G227" s="210"/>
      <c r="H227" s="215">
        <v>15</v>
      </c>
      <c r="J227" s="210"/>
      <c r="K227" s="210"/>
      <c r="L227" s="123"/>
      <c r="M227" s="125"/>
      <c r="N227" s="126"/>
      <c r="O227" s="126"/>
      <c r="P227" s="126"/>
      <c r="Q227" s="126"/>
      <c r="R227" s="126"/>
      <c r="S227" s="126"/>
      <c r="T227" s="127"/>
      <c r="AT227" s="124" t="s">
        <v>158</v>
      </c>
      <c r="AU227" s="124" t="s">
        <v>82</v>
      </c>
      <c r="AV227" s="57" t="s">
        <v>82</v>
      </c>
      <c r="AW227" s="57" t="s">
        <v>31</v>
      </c>
      <c r="AX227" s="57" t="s">
        <v>80</v>
      </c>
      <c r="AY227" s="124" t="s">
        <v>142</v>
      </c>
    </row>
    <row r="228" spans="1:65" s="73" customFormat="1" ht="24.2" customHeight="1">
      <c r="A228" s="143"/>
      <c r="B228" s="144"/>
      <c r="C228" s="204" t="s">
        <v>364</v>
      </c>
      <c r="D228" s="204" t="s">
        <v>144</v>
      </c>
      <c r="E228" s="205" t="s">
        <v>365</v>
      </c>
      <c r="F228" s="206" t="s">
        <v>366</v>
      </c>
      <c r="G228" s="207" t="s">
        <v>147</v>
      </c>
      <c r="H228" s="208">
        <v>43.5</v>
      </c>
      <c r="I228" s="55"/>
      <c r="J228" s="209">
        <f>ROUND(I228*H228,2)</f>
        <v>0</v>
      </c>
      <c r="K228" s="216" t="s">
        <v>148</v>
      </c>
      <c r="L228" s="54"/>
      <c r="M228" s="56"/>
      <c r="N228" s="117" t="s">
        <v>40</v>
      </c>
      <c r="O228" s="118"/>
      <c r="P228" s="119">
        <f>O228*H228</f>
        <v>0</v>
      </c>
      <c r="Q228" s="119">
        <v>0</v>
      </c>
      <c r="R228" s="119">
        <f>Q228*H228</f>
        <v>0</v>
      </c>
      <c r="S228" s="119">
        <v>0</v>
      </c>
      <c r="T228" s="120">
        <f>S228*H228</f>
        <v>0</v>
      </c>
      <c r="U228" s="70"/>
      <c r="V228" s="70"/>
      <c r="W228" s="70"/>
      <c r="X228" s="70"/>
      <c r="Y228" s="70"/>
      <c r="Z228" s="70"/>
      <c r="AA228" s="70"/>
      <c r="AB228" s="70"/>
      <c r="AC228" s="70"/>
      <c r="AD228" s="70"/>
      <c r="AE228" s="70"/>
      <c r="AR228" s="121" t="s">
        <v>149</v>
      </c>
      <c r="AT228" s="121" t="s">
        <v>144</v>
      </c>
      <c r="AU228" s="121" t="s">
        <v>82</v>
      </c>
      <c r="AY228" s="66" t="s">
        <v>142</v>
      </c>
      <c r="BE228" s="122">
        <f>IF(N228="základní",J228,0)</f>
        <v>0</v>
      </c>
      <c r="BF228" s="122">
        <f>IF(N228="snížená",J228,0)</f>
        <v>0</v>
      </c>
      <c r="BG228" s="122">
        <f>IF(N228="zákl. přenesená",J228,0)</f>
        <v>0</v>
      </c>
      <c r="BH228" s="122">
        <f>IF(N228="sníž. přenesená",J228,0)</f>
        <v>0</v>
      </c>
      <c r="BI228" s="122">
        <f>IF(N228="nulová",J228,0)</f>
        <v>0</v>
      </c>
      <c r="BJ228" s="66" t="s">
        <v>80</v>
      </c>
      <c r="BK228" s="122">
        <f>ROUND(I228*H228,2)</f>
        <v>0</v>
      </c>
      <c r="BL228" s="66" t="s">
        <v>149</v>
      </c>
      <c r="BM228" s="121" t="s">
        <v>367</v>
      </c>
    </row>
    <row r="229" spans="1:65" s="57" customFormat="1">
      <c r="A229" s="210"/>
      <c r="B229" s="211"/>
      <c r="C229" s="210"/>
      <c r="D229" s="212" t="s">
        <v>158</v>
      </c>
      <c r="E229" s="213"/>
      <c r="F229" s="214" t="s">
        <v>368</v>
      </c>
      <c r="G229" s="210"/>
      <c r="H229" s="215">
        <v>43.5</v>
      </c>
      <c r="J229" s="210"/>
      <c r="K229" s="210"/>
      <c r="L229" s="123"/>
      <c r="M229" s="125"/>
      <c r="N229" s="126"/>
      <c r="O229" s="126"/>
      <c r="P229" s="126"/>
      <c r="Q229" s="126"/>
      <c r="R229" s="126"/>
      <c r="S229" s="126"/>
      <c r="T229" s="127"/>
      <c r="AT229" s="124" t="s">
        <v>158</v>
      </c>
      <c r="AU229" s="124" t="s">
        <v>82</v>
      </c>
      <c r="AV229" s="57" t="s">
        <v>82</v>
      </c>
      <c r="AW229" s="57" t="s">
        <v>31</v>
      </c>
      <c r="AX229" s="57" t="s">
        <v>80</v>
      </c>
      <c r="AY229" s="124" t="s">
        <v>142</v>
      </c>
    </row>
    <row r="230" spans="1:65" s="73" customFormat="1" ht="24.2" customHeight="1">
      <c r="A230" s="143"/>
      <c r="B230" s="144"/>
      <c r="C230" s="204" t="s">
        <v>369</v>
      </c>
      <c r="D230" s="204" t="s">
        <v>144</v>
      </c>
      <c r="E230" s="205" t="s">
        <v>370</v>
      </c>
      <c r="F230" s="206" t="s">
        <v>371</v>
      </c>
      <c r="G230" s="207" t="s">
        <v>167</v>
      </c>
      <c r="H230" s="208">
        <v>0.12</v>
      </c>
      <c r="I230" s="55"/>
      <c r="J230" s="209">
        <f>ROUND(I230*H230,2)</f>
        <v>0</v>
      </c>
      <c r="K230" s="216" t="s">
        <v>148</v>
      </c>
      <c r="L230" s="54"/>
      <c r="M230" s="56"/>
      <c r="N230" s="117" t="s">
        <v>40</v>
      </c>
      <c r="O230" s="118"/>
      <c r="P230" s="119">
        <f>O230*H230</f>
        <v>0</v>
      </c>
      <c r="Q230" s="119">
        <v>2.2563399999999998</v>
      </c>
      <c r="R230" s="119">
        <f>Q230*H230</f>
        <v>0.27076079999999997</v>
      </c>
      <c r="S230" s="119">
        <v>0</v>
      </c>
      <c r="T230" s="120">
        <f>S230*H230</f>
        <v>0</v>
      </c>
      <c r="U230" s="70"/>
      <c r="V230" s="70"/>
      <c r="W230" s="70"/>
      <c r="X230" s="70"/>
      <c r="Y230" s="70"/>
      <c r="Z230" s="70"/>
      <c r="AA230" s="70"/>
      <c r="AB230" s="70"/>
      <c r="AC230" s="70"/>
      <c r="AD230" s="70"/>
      <c r="AE230" s="70"/>
      <c r="AR230" s="121" t="s">
        <v>149</v>
      </c>
      <c r="AT230" s="121" t="s">
        <v>144</v>
      </c>
      <c r="AU230" s="121" t="s">
        <v>82</v>
      </c>
      <c r="AY230" s="66" t="s">
        <v>142</v>
      </c>
      <c r="BE230" s="122">
        <f>IF(N230="základní",J230,0)</f>
        <v>0</v>
      </c>
      <c r="BF230" s="122">
        <f>IF(N230="snížená",J230,0)</f>
        <v>0</v>
      </c>
      <c r="BG230" s="122">
        <f>IF(N230="zákl. přenesená",J230,0)</f>
        <v>0</v>
      </c>
      <c r="BH230" s="122">
        <f>IF(N230="sníž. přenesená",J230,0)</f>
        <v>0</v>
      </c>
      <c r="BI230" s="122">
        <f>IF(N230="nulová",J230,0)</f>
        <v>0</v>
      </c>
      <c r="BJ230" s="66" t="s">
        <v>80</v>
      </c>
      <c r="BK230" s="122">
        <f>ROUND(I230*H230,2)</f>
        <v>0</v>
      </c>
      <c r="BL230" s="66" t="s">
        <v>149</v>
      </c>
      <c r="BM230" s="121" t="s">
        <v>372</v>
      </c>
    </row>
    <row r="231" spans="1:65" s="57" customFormat="1">
      <c r="A231" s="210"/>
      <c r="B231" s="211"/>
      <c r="C231" s="210"/>
      <c r="D231" s="212" t="s">
        <v>158</v>
      </c>
      <c r="E231" s="213"/>
      <c r="F231" s="214" t="s">
        <v>373</v>
      </c>
      <c r="G231" s="210"/>
      <c r="H231" s="215">
        <v>0.12</v>
      </c>
      <c r="J231" s="210"/>
      <c r="K231" s="210"/>
      <c r="L231" s="123"/>
      <c r="M231" s="125"/>
      <c r="N231" s="126"/>
      <c r="O231" s="126"/>
      <c r="P231" s="126"/>
      <c r="Q231" s="126"/>
      <c r="R231" s="126"/>
      <c r="S231" s="126"/>
      <c r="T231" s="127"/>
      <c r="AT231" s="124" t="s">
        <v>158</v>
      </c>
      <c r="AU231" s="124" t="s">
        <v>82</v>
      </c>
      <c r="AV231" s="57" t="s">
        <v>82</v>
      </c>
      <c r="AW231" s="57" t="s">
        <v>31</v>
      </c>
      <c r="AX231" s="57" t="s">
        <v>80</v>
      </c>
      <c r="AY231" s="124" t="s">
        <v>142</v>
      </c>
    </row>
    <row r="232" spans="1:65" s="73" customFormat="1" ht="24.2" customHeight="1">
      <c r="A232" s="143"/>
      <c r="B232" s="144"/>
      <c r="C232" s="204" t="s">
        <v>374</v>
      </c>
      <c r="D232" s="204" t="s">
        <v>144</v>
      </c>
      <c r="E232" s="205" t="s">
        <v>375</v>
      </c>
      <c r="F232" s="206" t="s">
        <v>376</v>
      </c>
      <c r="G232" s="207" t="s">
        <v>147</v>
      </c>
      <c r="H232" s="208">
        <v>29.8</v>
      </c>
      <c r="I232" s="55"/>
      <c r="J232" s="209">
        <f>ROUND(I232*H232,2)</f>
        <v>0</v>
      </c>
      <c r="K232" s="206"/>
      <c r="L232" s="54"/>
      <c r="M232" s="56"/>
      <c r="N232" s="117" t="s">
        <v>40</v>
      </c>
      <c r="O232" s="118"/>
      <c r="P232" s="119">
        <f>O232*H232</f>
        <v>0</v>
      </c>
      <c r="Q232" s="119">
        <v>5.67E-2</v>
      </c>
      <c r="R232" s="119">
        <f>Q232*H232</f>
        <v>1.6896600000000002</v>
      </c>
      <c r="S232" s="119">
        <v>0</v>
      </c>
      <c r="T232" s="120">
        <f>S232*H232</f>
        <v>0</v>
      </c>
      <c r="U232" s="70"/>
      <c r="V232" s="70"/>
      <c r="W232" s="70"/>
      <c r="X232" s="70"/>
      <c r="Y232" s="70"/>
      <c r="Z232" s="70"/>
      <c r="AA232" s="70"/>
      <c r="AB232" s="70"/>
      <c r="AC232" s="70"/>
      <c r="AD232" s="70"/>
      <c r="AE232" s="70"/>
      <c r="AR232" s="121" t="s">
        <v>149</v>
      </c>
      <c r="AT232" s="121" t="s">
        <v>144</v>
      </c>
      <c r="AU232" s="121" t="s">
        <v>82</v>
      </c>
      <c r="AY232" s="66" t="s">
        <v>142</v>
      </c>
      <c r="BE232" s="122">
        <f>IF(N232="základní",J232,0)</f>
        <v>0</v>
      </c>
      <c r="BF232" s="122">
        <f>IF(N232="snížená",J232,0)</f>
        <v>0</v>
      </c>
      <c r="BG232" s="122">
        <f>IF(N232="zákl. přenesená",J232,0)</f>
        <v>0</v>
      </c>
      <c r="BH232" s="122">
        <f>IF(N232="sníž. přenesená",J232,0)</f>
        <v>0</v>
      </c>
      <c r="BI232" s="122">
        <f>IF(N232="nulová",J232,0)</f>
        <v>0</v>
      </c>
      <c r="BJ232" s="66" t="s">
        <v>80</v>
      </c>
      <c r="BK232" s="122">
        <f>ROUND(I232*H232,2)</f>
        <v>0</v>
      </c>
      <c r="BL232" s="66" t="s">
        <v>149</v>
      </c>
      <c r="BM232" s="121" t="s">
        <v>377</v>
      </c>
    </row>
    <row r="233" spans="1:65" s="57" customFormat="1">
      <c r="A233" s="210"/>
      <c r="B233" s="211"/>
      <c r="C233" s="210"/>
      <c r="D233" s="212" t="s">
        <v>158</v>
      </c>
      <c r="E233" s="213"/>
      <c r="F233" s="214" t="s">
        <v>378</v>
      </c>
      <c r="G233" s="210"/>
      <c r="H233" s="215">
        <v>29.8</v>
      </c>
      <c r="J233" s="210"/>
      <c r="K233" s="210"/>
      <c r="L233" s="123"/>
      <c r="M233" s="125"/>
      <c r="N233" s="126"/>
      <c r="O233" s="126"/>
      <c r="P233" s="126"/>
      <c r="Q233" s="126"/>
      <c r="R233" s="126"/>
      <c r="S233" s="126"/>
      <c r="T233" s="127"/>
      <c r="AT233" s="124" t="s">
        <v>158</v>
      </c>
      <c r="AU233" s="124" t="s">
        <v>82</v>
      </c>
      <c r="AV233" s="57" t="s">
        <v>82</v>
      </c>
      <c r="AW233" s="57" t="s">
        <v>31</v>
      </c>
      <c r="AX233" s="57" t="s">
        <v>80</v>
      </c>
      <c r="AY233" s="124" t="s">
        <v>142</v>
      </c>
    </row>
    <row r="234" spans="1:65" s="73" customFormat="1" ht="37.9" customHeight="1">
      <c r="A234" s="143"/>
      <c r="B234" s="144"/>
      <c r="C234" s="204" t="s">
        <v>379</v>
      </c>
      <c r="D234" s="204" t="s">
        <v>144</v>
      </c>
      <c r="E234" s="205" t="s">
        <v>380</v>
      </c>
      <c r="F234" s="206" t="s">
        <v>381</v>
      </c>
      <c r="G234" s="207" t="s">
        <v>147</v>
      </c>
      <c r="H234" s="208">
        <v>4.0199999999999996</v>
      </c>
      <c r="I234" s="55"/>
      <c r="J234" s="209">
        <f>ROUND(I234*H234,2)</f>
        <v>0</v>
      </c>
      <c r="K234" s="206"/>
      <c r="L234" s="54"/>
      <c r="M234" s="56"/>
      <c r="N234" s="117" t="s">
        <v>40</v>
      </c>
      <c r="O234" s="118"/>
      <c r="P234" s="119">
        <f>O234*H234</f>
        <v>0</v>
      </c>
      <c r="Q234" s="119">
        <v>5.67E-2</v>
      </c>
      <c r="R234" s="119">
        <f>Q234*H234</f>
        <v>0.22793399999999997</v>
      </c>
      <c r="S234" s="119">
        <v>0</v>
      </c>
      <c r="T234" s="120">
        <f>S234*H234</f>
        <v>0</v>
      </c>
      <c r="U234" s="70"/>
      <c r="V234" s="70"/>
      <c r="W234" s="70"/>
      <c r="X234" s="70"/>
      <c r="Y234" s="70"/>
      <c r="Z234" s="70"/>
      <c r="AA234" s="70"/>
      <c r="AB234" s="70"/>
      <c r="AC234" s="70"/>
      <c r="AD234" s="70"/>
      <c r="AE234" s="70"/>
      <c r="AR234" s="121" t="s">
        <v>149</v>
      </c>
      <c r="AT234" s="121" t="s">
        <v>144</v>
      </c>
      <c r="AU234" s="121" t="s">
        <v>82</v>
      </c>
      <c r="AY234" s="66" t="s">
        <v>142</v>
      </c>
      <c r="BE234" s="122">
        <f>IF(N234="základní",J234,0)</f>
        <v>0</v>
      </c>
      <c r="BF234" s="122">
        <f>IF(N234="snížená",J234,0)</f>
        <v>0</v>
      </c>
      <c r="BG234" s="122">
        <f>IF(N234="zákl. přenesená",J234,0)</f>
        <v>0</v>
      </c>
      <c r="BH234" s="122">
        <f>IF(N234="sníž. přenesená",J234,0)</f>
        <v>0</v>
      </c>
      <c r="BI234" s="122">
        <f>IF(N234="nulová",J234,0)</f>
        <v>0</v>
      </c>
      <c r="BJ234" s="66" t="s">
        <v>80</v>
      </c>
      <c r="BK234" s="122">
        <f>ROUND(I234*H234,2)</f>
        <v>0</v>
      </c>
      <c r="BL234" s="66" t="s">
        <v>149</v>
      </c>
      <c r="BM234" s="121" t="s">
        <v>382</v>
      </c>
    </row>
    <row r="235" spans="1:65" s="57" customFormat="1">
      <c r="A235" s="210"/>
      <c r="B235" s="211"/>
      <c r="C235" s="210"/>
      <c r="D235" s="212" t="s">
        <v>158</v>
      </c>
      <c r="E235" s="213"/>
      <c r="F235" s="214" t="s">
        <v>383</v>
      </c>
      <c r="G235" s="210"/>
      <c r="H235" s="215">
        <v>4.0199999999999996</v>
      </c>
      <c r="J235" s="210"/>
      <c r="K235" s="210"/>
      <c r="L235" s="123"/>
      <c r="M235" s="125"/>
      <c r="N235" s="126"/>
      <c r="O235" s="126"/>
      <c r="P235" s="126"/>
      <c r="Q235" s="126"/>
      <c r="R235" s="126"/>
      <c r="S235" s="126"/>
      <c r="T235" s="127"/>
      <c r="AT235" s="124" t="s">
        <v>158</v>
      </c>
      <c r="AU235" s="124" t="s">
        <v>82</v>
      </c>
      <c r="AV235" s="57" t="s">
        <v>82</v>
      </c>
      <c r="AW235" s="57" t="s">
        <v>31</v>
      </c>
      <c r="AX235" s="57" t="s">
        <v>80</v>
      </c>
      <c r="AY235" s="124" t="s">
        <v>142</v>
      </c>
    </row>
    <row r="236" spans="1:65" s="73" customFormat="1" ht="21.75" customHeight="1">
      <c r="A236" s="143"/>
      <c r="B236" s="144"/>
      <c r="C236" s="204" t="s">
        <v>384</v>
      </c>
      <c r="D236" s="204" t="s">
        <v>144</v>
      </c>
      <c r="E236" s="205" t="s">
        <v>385</v>
      </c>
      <c r="F236" s="206" t="s">
        <v>386</v>
      </c>
      <c r="G236" s="207" t="s">
        <v>147</v>
      </c>
      <c r="H236" s="208">
        <v>1.44</v>
      </c>
      <c r="I236" s="55"/>
      <c r="J236" s="209">
        <f>ROUND(I236*H236,2)</f>
        <v>0</v>
      </c>
      <c r="K236" s="206"/>
      <c r="L236" s="54"/>
      <c r="M236" s="56"/>
      <c r="N236" s="117" t="s">
        <v>40</v>
      </c>
      <c r="O236" s="118"/>
      <c r="P236" s="119">
        <f>O236*H236</f>
        <v>0</v>
      </c>
      <c r="Q236" s="119">
        <v>5.67E-2</v>
      </c>
      <c r="R236" s="119">
        <f>Q236*H236</f>
        <v>8.1647999999999998E-2</v>
      </c>
      <c r="S236" s="119">
        <v>0</v>
      </c>
      <c r="T236" s="120">
        <f>S236*H236</f>
        <v>0</v>
      </c>
      <c r="U236" s="70"/>
      <c r="V236" s="70"/>
      <c r="W236" s="70"/>
      <c r="X236" s="70"/>
      <c r="Y236" s="70"/>
      <c r="Z236" s="70"/>
      <c r="AA236" s="70"/>
      <c r="AB236" s="70"/>
      <c r="AC236" s="70"/>
      <c r="AD236" s="70"/>
      <c r="AE236" s="70"/>
      <c r="AR236" s="121" t="s">
        <v>149</v>
      </c>
      <c r="AT236" s="121" t="s">
        <v>144</v>
      </c>
      <c r="AU236" s="121" t="s">
        <v>82</v>
      </c>
      <c r="AY236" s="66" t="s">
        <v>142</v>
      </c>
      <c r="BE236" s="122">
        <f>IF(N236="základní",J236,0)</f>
        <v>0</v>
      </c>
      <c r="BF236" s="122">
        <f>IF(N236="snížená",J236,0)</f>
        <v>0</v>
      </c>
      <c r="BG236" s="122">
        <f>IF(N236="zákl. přenesená",J236,0)</f>
        <v>0</v>
      </c>
      <c r="BH236" s="122">
        <f>IF(N236="sníž. přenesená",J236,0)</f>
        <v>0</v>
      </c>
      <c r="BI236" s="122">
        <f>IF(N236="nulová",J236,0)</f>
        <v>0</v>
      </c>
      <c r="BJ236" s="66" t="s">
        <v>80</v>
      </c>
      <c r="BK236" s="122">
        <f>ROUND(I236*H236,2)</f>
        <v>0</v>
      </c>
      <c r="BL236" s="66" t="s">
        <v>149</v>
      </c>
      <c r="BM236" s="121" t="s">
        <v>387</v>
      </c>
    </row>
    <row r="237" spans="1:65" s="57" customFormat="1">
      <c r="A237" s="210"/>
      <c r="B237" s="211"/>
      <c r="C237" s="210"/>
      <c r="D237" s="212" t="s">
        <v>158</v>
      </c>
      <c r="E237" s="213"/>
      <c r="F237" s="214" t="s">
        <v>388</v>
      </c>
      <c r="G237" s="210"/>
      <c r="H237" s="215">
        <v>1.44</v>
      </c>
      <c r="J237" s="210"/>
      <c r="K237" s="210"/>
      <c r="L237" s="123"/>
      <c r="M237" s="125"/>
      <c r="N237" s="126"/>
      <c r="O237" s="126"/>
      <c r="P237" s="126"/>
      <c r="Q237" s="126"/>
      <c r="R237" s="126"/>
      <c r="S237" s="126"/>
      <c r="T237" s="127"/>
      <c r="AT237" s="124" t="s">
        <v>158</v>
      </c>
      <c r="AU237" s="124" t="s">
        <v>82</v>
      </c>
      <c r="AV237" s="57" t="s">
        <v>82</v>
      </c>
      <c r="AW237" s="57" t="s">
        <v>31</v>
      </c>
      <c r="AX237" s="57" t="s">
        <v>80</v>
      </c>
      <c r="AY237" s="124" t="s">
        <v>142</v>
      </c>
    </row>
    <row r="238" spans="1:65" s="73" customFormat="1" ht="24.2" customHeight="1">
      <c r="A238" s="143"/>
      <c r="B238" s="144"/>
      <c r="C238" s="204" t="s">
        <v>389</v>
      </c>
      <c r="D238" s="204" t="s">
        <v>144</v>
      </c>
      <c r="E238" s="205" t="s">
        <v>390</v>
      </c>
      <c r="F238" s="206" t="s">
        <v>391</v>
      </c>
      <c r="G238" s="207" t="s">
        <v>147</v>
      </c>
      <c r="H238" s="208">
        <v>3</v>
      </c>
      <c r="I238" s="55"/>
      <c r="J238" s="209">
        <f>ROUND(I238*H238,2)</f>
        <v>0</v>
      </c>
      <c r="K238" s="206"/>
      <c r="L238" s="54"/>
      <c r="M238" s="56"/>
      <c r="N238" s="117" t="s">
        <v>40</v>
      </c>
      <c r="O238" s="118"/>
      <c r="P238" s="119">
        <f>O238*H238</f>
        <v>0</v>
      </c>
      <c r="Q238" s="119">
        <v>0.3</v>
      </c>
      <c r="R238" s="119">
        <f>Q238*H238</f>
        <v>0.89999999999999991</v>
      </c>
      <c r="S238" s="119">
        <v>0</v>
      </c>
      <c r="T238" s="120">
        <f>S238*H238</f>
        <v>0</v>
      </c>
      <c r="U238" s="70"/>
      <c r="V238" s="70"/>
      <c r="W238" s="70"/>
      <c r="X238" s="70"/>
      <c r="Y238" s="70"/>
      <c r="Z238" s="70"/>
      <c r="AA238" s="70"/>
      <c r="AB238" s="70"/>
      <c r="AC238" s="70"/>
      <c r="AD238" s="70"/>
      <c r="AE238" s="70"/>
      <c r="AR238" s="121" t="s">
        <v>149</v>
      </c>
      <c r="AT238" s="121" t="s">
        <v>144</v>
      </c>
      <c r="AU238" s="121" t="s">
        <v>82</v>
      </c>
      <c r="AY238" s="66" t="s">
        <v>142</v>
      </c>
      <c r="BE238" s="122">
        <f>IF(N238="základní",J238,0)</f>
        <v>0</v>
      </c>
      <c r="BF238" s="122">
        <f>IF(N238="snížená",J238,0)</f>
        <v>0</v>
      </c>
      <c r="BG238" s="122">
        <f>IF(N238="zákl. přenesená",J238,0)</f>
        <v>0</v>
      </c>
      <c r="BH238" s="122">
        <f>IF(N238="sníž. přenesená",J238,0)</f>
        <v>0</v>
      </c>
      <c r="BI238" s="122">
        <f>IF(N238="nulová",J238,0)</f>
        <v>0</v>
      </c>
      <c r="BJ238" s="66" t="s">
        <v>80</v>
      </c>
      <c r="BK238" s="122">
        <f>ROUND(I238*H238,2)</f>
        <v>0</v>
      </c>
      <c r="BL238" s="66" t="s">
        <v>149</v>
      </c>
      <c r="BM238" s="121" t="s">
        <v>392</v>
      </c>
    </row>
    <row r="239" spans="1:65" s="73" customFormat="1" ht="24.2" customHeight="1">
      <c r="A239" s="143"/>
      <c r="B239" s="144"/>
      <c r="C239" s="204" t="s">
        <v>393</v>
      </c>
      <c r="D239" s="204" t="s">
        <v>144</v>
      </c>
      <c r="E239" s="205" t="s">
        <v>394</v>
      </c>
      <c r="F239" s="206" t="s">
        <v>395</v>
      </c>
      <c r="G239" s="207" t="s">
        <v>147</v>
      </c>
      <c r="H239" s="208">
        <v>3</v>
      </c>
      <c r="I239" s="55"/>
      <c r="J239" s="209">
        <f>ROUND(I239*H239,2)</f>
        <v>0</v>
      </c>
      <c r="K239" s="206" t="s">
        <v>148</v>
      </c>
      <c r="L239" s="54"/>
      <c r="M239" s="56"/>
      <c r="N239" s="117" t="s">
        <v>40</v>
      </c>
      <c r="O239" s="118"/>
      <c r="P239" s="119">
        <f>O239*H239</f>
        <v>0</v>
      </c>
      <c r="Q239" s="119">
        <v>0.34562999999999999</v>
      </c>
      <c r="R239" s="119">
        <f>Q239*H239</f>
        <v>1.0368900000000001</v>
      </c>
      <c r="S239" s="119">
        <v>0</v>
      </c>
      <c r="T239" s="120">
        <f>S239*H239</f>
        <v>0</v>
      </c>
      <c r="U239" s="70"/>
      <c r="V239" s="70"/>
      <c r="W239" s="70"/>
      <c r="X239" s="70"/>
      <c r="Y239" s="70"/>
      <c r="Z239" s="70"/>
      <c r="AA239" s="70"/>
      <c r="AB239" s="70"/>
      <c r="AC239" s="70"/>
      <c r="AD239" s="70"/>
      <c r="AE239" s="70"/>
      <c r="AR239" s="121" t="s">
        <v>149</v>
      </c>
      <c r="AT239" s="121" t="s">
        <v>144</v>
      </c>
      <c r="AU239" s="121" t="s">
        <v>82</v>
      </c>
      <c r="AY239" s="66" t="s">
        <v>142</v>
      </c>
      <c r="BE239" s="122">
        <f>IF(N239="základní",J239,0)</f>
        <v>0</v>
      </c>
      <c r="BF239" s="122">
        <f>IF(N239="snížená",J239,0)</f>
        <v>0</v>
      </c>
      <c r="BG239" s="122">
        <f>IF(N239="zákl. přenesená",J239,0)</f>
        <v>0</v>
      </c>
      <c r="BH239" s="122">
        <f>IF(N239="sníž. přenesená",J239,0)</f>
        <v>0</v>
      </c>
      <c r="BI239" s="122">
        <f>IF(N239="nulová",J239,0)</f>
        <v>0</v>
      </c>
      <c r="BJ239" s="66" t="s">
        <v>80</v>
      </c>
      <c r="BK239" s="122">
        <f>ROUND(I239*H239,2)</f>
        <v>0</v>
      </c>
      <c r="BL239" s="66" t="s">
        <v>149</v>
      </c>
      <c r="BM239" s="121" t="s">
        <v>396</v>
      </c>
    </row>
    <row r="240" spans="1:65" s="57" customFormat="1">
      <c r="A240" s="210"/>
      <c r="B240" s="211"/>
      <c r="C240" s="210"/>
      <c r="D240" s="212" t="s">
        <v>158</v>
      </c>
      <c r="E240" s="213"/>
      <c r="F240" s="214" t="s">
        <v>397</v>
      </c>
      <c r="G240" s="210"/>
      <c r="H240" s="215">
        <v>3</v>
      </c>
      <c r="J240" s="210"/>
      <c r="K240" s="210"/>
      <c r="L240" s="123"/>
      <c r="M240" s="125"/>
      <c r="N240" s="126"/>
      <c r="O240" s="126"/>
      <c r="P240" s="126"/>
      <c r="Q240" s="126"/>
      <c r="R240" s="126"/>
      <c r="S240" s="126"/>
      <c r="T240" s="127"/>
      <c r="AT240" s="124" t="s">
        <v>158</v>
      </c>
      <c r="AU240" s="124" t="s">
        <v>82</v>
      </c>
      <c r="AV240" s="57" t="s">
        <v>82</v>
      </c>
      <c r="AW240" s="57" t="s">
        <v>31</v>
      </c>
      <c r="AX240" s="57" t="s">
        <v>80</v>
      </c>
      <c r="AY240" s="124" t="s">
        <v>142</v>
      </c>
    </row>
    <row r="241" spans="1:65" s="53" customFormat="1" ht="22.9" customHeight="1">
      <c r="A241" s="197"/>
      <c r="B241" s="198"/>
      <c r="C241" s="197"/>
      <c r="D241" s="199" t="s">
        <v>74</v>
      </c>
      <c r="E241" s="202" t="s">
        <v>177</v>
      </c>
      <c r="F241" s="202" t="s">
        <v>398</v>
      </c>
      <c r="G241" s="197"/>
      <c r="H241" s="197"/>
      <c r="J241" s="203">
        <f>BK241</f>
        <v>0</v>
      </c>
      <c r="K241" s="197"/>
      <c r="L241" s="109"/>
      <c r="M241" s="111"/>
      <c r="N241" s="112"/>
      <c r="O241" s="112"/>
      <c r="P241" s="113">
        <f>SUM(P242:P247)</f>
        <v>0</v>
      </c>
      <c r="Q241" s="112"/>
      <c r="R241" s="113">
        <f>SUM(R242:R247)</f>
        <v>0.72849399999999997</v>
      </c>
      <c r="S241" s="112"/>
      <c r="T241" s="114">
        <f>SUM(T242:T247)</f>
        <v>0</v>
      </c>
      <c r="AR241" s="110" t="s">
        <v>80</v>
      </c>
      <c r="AT241" s="115" t="s">
        <v>74</v>
      </c>
      <c r="AU241" s="115" t="s">
        <v>80</v>
      </c>
      <c r="AY241" s="110" t="s">
        <v>142</v>
      </c>
      <c r="BK241" s="116">
        <f>SUM(BK242:BK247)</f>
        <v>0</v>
      </c>
    </row>
    <row r="242" spans="1:65" s="73" customFormat="1" ht="16.5" customHeight="1">
      <c r="A242" s="143"/>
      <c r="B242" s="144"/>
      <c r="C242" s="204" t="s">
        <v>399</v>
      </c>
      <c r="D242" s="204" t="s">
        <v>144</v>
      </c>
      <c r="E242" s="205" t="s">
        <v>400</v>
      </c>
      <c r="F242" s="206" t="s">
        <v>401</v>
      </c>
      <c r="G242" s="207" t="s">
        <v>212</v>
      </c>
      <c r="H242" s="208">
        <v>1</v>
      </c>
      <c r="I242" s="55"/>
      <c r="J242" s="209">
        <f t="shared" ref="J242:J247" si="20">ROUND(I242*H242,2)</f>
        <v>0</v>
      </c>
      <c r="K242" s="206"/>
      <c r="L242" s="54"/>
      <c r="M242" s="56"/>
      <c r="N242" s="117" t="s">
        <v>40</v>
      </c>
      <c r="O242" s="118"/>
      <c r="P242" s="119">
        <f t="shared" ref="P242:P247" si="21">O242*H242</f>
        <v>0</v>
      </c>
      <c r="Q242" s="119">
        <v>0.23691000000000001</v>
      </c>
      <c r="R242" s="119">
        <f t="shared" ref="R242:R247" si="22">Q242*H242</f>
        <v>0.23691000000000001</v>
      </c>
      <c r="S242" s="119">
        <v>0</v>
      </c>
      <c r="T242" s="120">
        <f t="shared" ref="T242:T247" si="23">S242*H242</f>
        <v>0</v>
      </c>
      <c r="U242" s="70"/>
      <c r="V242" s="70"/>
      <c r="W242" s="70"/>
      <c r="X242" s="70"/>
      <c r="Y242" s="70"/>
      <c r="Z242" s="70"/>
      <c r="AA242" s="70"/>
      <c r="AB242" s="70"/>
      <c r="AC242" s="70"/>
      <c r="AD242" s="70"/>
      <c r="AE242" s="70"/>
      <c r="AR242" s="121" t="s">
        <v>149</v>
      </c>
      <c r="AT242" s="121" t="s">
        <v>144</v>
      </c>
      <c r="AU242" s="121" t="s">
        <v>82</v>
      </c>
      <c r="AY242" s="66" t="s">
        <v>142</v>
      </c>
      <c r="BE242" s="122">
        <f t="shared" ref="BE242:BE247" si="24">IF(N242="základní",J242,0)</f>
        <v>0</v>
      </c>
      <c r="BF242" s="122">
        <f t="shared" ref="BF242:BF247" si="25">IF(N242="snížená",J242,0)</f>
        <v>0</v>
      </c>
      <c r="BG242" s="122">
        <f t="shared" ref="BG242:BG247" si="26">IF(N242="zákl. přenesená",J242,0)</f>
        <v>0</v>
      </c>
      <c r="BH242" s="122">
        <f t="shared" ref="BH242:BH247" si="27">IF(N242="sníž. přenesená",J242,0)</f>
        <v>0</v>
      </c>
      <c r="BI242" s="122">
        <f t="shared" ref="BI242:BI247" si="28">IF(N242="nulová",J242,0)</f>
        <v>0</v>
      </c>
      <c r="BJ242" s="66" t="s">
        <v>80</v>
      </c>
      <c r="BK242" s="122">
        <f t="shared" ref="BK242:BK247" si="29">ROUND(I242*H242,2)</f>
        <v>0</v>
      </c>
      <c r="BL242" s="66" t="s">
        <v>149</v>
      </c>
      <c r="BM242" s="121" t="s">
        <v>402</v>
      </c>
    </row>
    <row r="243" spans="1:65" s="73" customFormat="1" ht="24.2" customHeight="1">
      <c r="A243" s="143"/>
      <c r="B243" s="144"/>
      <c r="C243" s="204" t="s">
        <v>403</v>
      </c>
      <c r="D243" s="204" t="s">
        <v>144</v>
      </c>
      <c r="E243" s="205" t="s">
        <v>404</v>
      </c>
      <c r="F243" s="206" t="s">
        <v>405</v>
      </c>
      <c r="G243" s="207" t="s">
        <v>167</v>
      </c>
      <c r="H243" s="208">
        <v>1</v>
      </c>
      <c r="I243" s="55"/>
      <c r="J243" s="209">
        <f t="shared" si="20"/>
        <v>0</v>
      </c>
      <c r="K243" s="216" t="s">
        <v>148</v>
      </c>
      <c r="L243" s="54"/>
      <c r="M243" s="56"/>
      <c r="N243" s="117" t="s">
        <v>40</v>
      </c>
      <c r="O243" s="118"/>
      <c r="P243" s="119">
        <f t="shared" si="21"/>
        <v>0</v>
      </c>
      <c r="Q243" s="119">
        <v>0</v>
      </c>
      <c r="R243" s="119">
        <f t="shared" si="22"/>
        <v>0</v>
      </c>
      <c r="S243" s="119">
        <v>0</v>
      </c>
      <c r="T243" s="120">
        <f t="shared" si="23"/>
        <v>0</v>
      </c>
      <c r="U243" s="70"/>
      <c r="V243" s="70"/>
      <c r="W243" s="70"/>
      <c r="X243" s="70"/>
      <c r="Y243" s="70"/>
      <c r="Z243" s="70"/>
      <c r="AA243" s="70"/>
      <c r="AB243" s="70"/>
      <c r="AC243" s="70"/>
      <c r="AD243" s="70"/>
      <c r="AE243" s="70"/>
      <c r="AR243" s="121" t="s">
        <v>149</v>
      </c>
      <c r="AT243" s="121" t="s">
        <v>144</v>
      </c>
      <c r="AU243" s="121" t="s">
        <v>82</v>
      </c>
      <c r="AY243" s="66" t="s">
        <v>142</v>
      </c>
      <c r="BE243" s="122">
        <f t="shared" si="24"/>
        <v>0</v>
      </c>
      <c r="BF243" s="122">
        <f t="shared" si="25"/>
        <v>0</v>
      </c>
      <c r="BG243" s="122">
        <f t="shared" si="26"/>
        <v>0</v>
      </c>
      <c r="BH243" s="122">
        <f t="shared" si="27"/>
        <v>0</v>
      </c>
      <c r="BI243" s="122">
        <f t="shared" si="28"/>
        <v>0</v>
      </c>
      <c r="BJ243" s="66" t="s">
        <v>80</v>
      </c>
      <c r="BK243" s="122">
        <f t="shared" si="29"/>
        <v>0</v>
      </c>
      <c r="BL243" s="66" t="s">
        <v>149</v>
      </c>
      <c r="BM243" s="121" t="s">
        <v>406</v>
      </c>
    </row>
    <row r="244" spans="1:65" s="73" customFormat="1" ht="16.5" customHeight="1">
      <c r="A244" s="143"/>
      <c r="B244" s="144"/>
      <c r="C244" s="204" t="s">
        <v>407</v>
      </c>
      <c r="D244" s="204" t="s">
        <v>144</v>
      </c>
      <c r="E244" s="205" t="s">
        <v>408</v>
      </c>
      <c r="F244" s="206" t="s">
        <v>409</v>
      </c>
      <c r="G244" s="207" t="s">
        <v>147</v>
      </c>
      <c r="H244" s="208">
        <v>3.2</v>
      </c>
      <c r="I244" s="55"/>
      <c r="J244" s="209">
        <f t="shared" si="20"/>
        <v>0</v>
      </c>
      <c r="K244" s="206" t="s">
        <v>148</v>
      </c>
      <c r="L244" s="54"/>
      <c r="M244" s="56"/>
      <c r="N244" s="117" t="s">
        <v>40</v>
      </c>
      <c r="O244" s="118"/>
      <c r="P244" s="119">
        <f t="shared" si="21"/>
        <v>0</v>
      </c>
      <c r="Q244" s="119">
        <v>4.0200000000000001E-3</v>
      </c>
      <c r="R244" s="119">
        <f t="shared" si="22"/>
        <v>1.2864E-2</v>
      </c>
      <c r="S244" s="119">
        <v>0</v>
      </c>
      <c r="T244" s="120">
        <f t="shared" si="23"/>
        <v>0</v>
      </c>
      <c r="U244" s="70"/>
      <c r="V244" s="70"/>
      <c r="W244" s="70"/>
      <c r="X244" s="70"/>
      <c r="Y244" s="70"/>
      <c r="Z244" s="70"/>
      <c r="AA244" s="70"/>
      <c r="AB244" s="70"/>
      <c r="AC244" s="70"/>
      <c r="AD244" s="70"/>
      <c r="AE244" s="70"/>
      <c r="AR244" s="121" t="s">
        <v>149</v>
      </c>
      <c r="AT244" s="121" t="s">
        <v>144</v>
      </c>
      <c r="AU244" s="121" t="s">
        <v>82</v>
      </c>
      <c r="AY244" s="66" t="s">
        <v>142</v>
      </c>
      <c r="BE244" s="122">
        <f t="shared" si="24"/>
        <v>0</v>
      </c>
      <c r="BF244" s="122">
        <f t="shared" si="25"/>
        <v>0</v>
      </c>
      <c r="BG244" s="122">
        <f t="shared" si="26"/>
        <v>0</v>
      </c>
      <c r="BH244" s="122">
        <f t="shared" si="27"/>
        <v>0</v>
      </c>
      <c r="BI244" s="122">
        <f t="shared" si="28"/>
        <v>0</v>
      </c>
      <c r="BJ244" s="66" t="s">
        <v>80</v>
      </c>
      <c r="BK244" s="122">
        <f t="shared" si="29"/>
        <v>0</v>
      </c>
      <c r="BL244" s="66" t="s">
        <v>149</v>
      </c>
      <c r="BM244" s="121" t="s">
        <v>410</v>
      </c>
    </row>
    <row r="245" spans="1:65" s="73" customFormat="1" ht="24.2" customHeight="1">
      <c r="A245" s="143"/>
      <c r="B245" s="144"/>
      <c r="C245" s="204" t="s">
        <v>411</v>
      </c>
      <c r="D245" s="204" t="s">
        <v>144</v>
      </c>
      <c r="E245" s="205" t="s">
        <v>412</v>
      </c>
      <c r="F245" s="206" t="s">
        <v>413</v>
      </c>
      <c r="G245" s="207" t="s">
        <v>414</v>
      </c>
      <c r="H245" s="208">
        <v>8</v>
      </c>
      <c r="I245" s="55"/>
      <c r="J245" s="209">
        <f t="shared" si="20"/>
        <v>0</v>
      </c>
      <c r="K245" s="216" t="s">
        <v>148</v>
      </c>
      <c r="L245" s="54"/>
      <c r="M245" s="56"/>
      <c r="N245" s="117" t="s">
        <v>40</v>
      </c>
      <c r="O245" s="118"/>
      <c r="P245" s="119">
        <f t="shared" si="21"/>
        <v>0</v>
      </c>
      <c r="Q245" s="119">
        <v>5.7829999999999999E-2</v>
      </c>
      <c r="R245" s="119">
        <f t="shared" si="22"/>
        <v>0.46264</v>
      </c>
      <c r="S245" s="119">
        <v>0</v>
      </c>
      <c r="T245" s="120">
        <f t="shared" si="23"/>
        <v>0</v>
      </c>
      <c r="U245" s="70"/>
      <c r="V245" s="70"/>
      <c r="W245" s="70"/>
      <c r="X245" s="70"/>
      <c r="Y245" s="70"/>
      <c r="Z245" s="70"/>
      <c r="AA245" s="70"/>
      <c r="AB245" s="70"/>
      <c r="AC245" s="70"/>
      <c r="AD245" s="70"/>
      <c r="AE245" s="70"/>
      <c r="AR245" s="121" t="s">
        <v>149</v>
      </c>
      <c r="AT245" s="121" t="s">
        <v>144</v>
      </c>
      <c r="AU245" s="121" t="s">
        <v>82</v>
      </c>
      <c r="AY245" s="66" t="s">
        <v>142</v>
      </c>
      <c r="BE245" s="122">
        <f t="shared" si="24"/>
        <v>0</v>
      </c>
      <c r="BF245" s="122">
        <f t="shared" si="25"/>
        <v>0</v>
      </c>
      <c r="BG245" s="122">
        <f t="shared" si="26"/>
        <v>0</v>
      </c>
      <c r="BH245" s="122">
        <f t="shared" si="27"/>
        <v>0</v>
      </c>
      <c r="BI245" s="122">
        <f t="shared" si="28"/>
        <v>0</v>
      </c>
      <c r="BJ245" s="66" t="s">
        <v>80</v>
      </c>
      <c r="BK245" s="122">
        <f t="shared" si="29"/>
        <v>0</v>
      </c>
      <c r="BL245" s="66" t="s">
        <v>149</v>
      </c>
      <c r="BM245" s="121" t="s">
        <v>415</v>
      </c>
    </row>
    <row r="246" spans="1:65" s="73" customFormat="1" ht="16.5" customHeight="1">
      <c r="A246" s="143"/>
      <c r="B246" s="144"/>
      <c r="C246" s="204" t="s">
        <v>416</v>
      </c>
      <c r="D246" s="204" t="s">
        <v>144</v>
      </c>
      <c r="E246" s="205" t="s">
        <v>417</v>
      </c>
      <c r="F246" s="206" t="s">
        <v>418</v>
      </c>
      <c r="G246" s="207" t="s">
        <v>162</v>
      </c>
      <c r="H246" s="208">
        <v>1</v>
      </c>
      <c r="I246" s="55"/>
      <c r="J246" s="209">
        <f t="shared" si="20"/>
        <v>0</v>
      </c>
      <c r="K246" s="206"/>
      <c r="L246" s="54"/>
      <c r="M246" s="56"/>
      <c r="N246" s="117" t="s">
        <v>40</v>
      </c>
      <c r="O246" s="118"/>
      <c r="P246" s="119">
        <f t="shared" si="21"/>
        <v>0</v>
      </c>
      <c r="Q246" s="119">
        <v>4.0200000000000001E-3</v>
      </c>
      <c r="R246" s="119">
        <f t="shared" si="22"/>
        <v>4.0200000000000001E-3</v>
      </c>
      <c r="S246" s="119">
        <v>0</v>
      </c>
      <c r="T246" s="120">
        <f t="shared" si="23"/>
        <v>0</v>
      </c>
      <c r="U246" s="70"/>
      <c r="V246" s="70"/>
      <c r="W246" s="70"/>
      <c r="X246" s="70"/>
      <c r="Y246" s="70"/>
      <c r="Z246" s="70"/>
      <c r="AA246" s="70"/>
      <c r="AB246" s="70"/>
      <c r="AC246" s="70"/>
      <c r="AD246" s="70"/>
      <c r="AE246" s="70"/>
      <c r="AR246" s="121" t="s">
        <v>149</v>
      </c>
      <c r="AT246" s="121" t="s">
        <v>144</v>
      </c>
      <c r="AU246" s="121" t="s">
        <v>82</v>
      </c>
      <c r="AY246" s="66" t="s">
        <v>142</v>
      </c>
      <c r="BE246" s="122">
        <f t="shared" si="24"/>
        <v>0</v>
      </c>
      <c r="BF246" s="122">
        <f t="shared" si="25"/>
        <v>0</v>
      </c>
      <c r="BG246" s="122">
        <f t="shared" si="26"/>
        <v>0</v>
      </c>
      <c r="BH246" s="122">
        <f t="shared" si="27"/>
        <v>0</v>
      </c>
      <c r="BI246" s="122">
        <f t="shared" si="28"/>
        <v>0</v>
      </c>
      <c r="BJ246" s="66" t="s">
        <v>80</v>
      </c>
      <c r="BK246" s="122">
        <f t="shared" si="29"/>
        <v>0</v>
      </c>
      <c r="BL246" s="66" t="s">
        <v>149</v>
      </c>
      <c r="BM246" s="121" t="s">
        <v>419</v>
      </c>
    </row>
    <row r="247" spans="1:65" s="73" customFormat="1" ht="16.5" customHeight="1">
      <c r="A247" s="143"/>
      <c r="B247" s="144"/>
      <c r="C247" s="204" t="s">
        <v>420</v>
      </c>
      <c r="D247" s="204" t="s">
        <v>144</v>
      </c>
      <c r="E247" s="205" t="s">
        <v>421</v>
      </c>
      <c r="F247" s="206" t="s">
        <v>422</v>
      </c>
      <c r="G247" s="207" t="s">
        <v>193</v>
      </c>
      <c r="H247" s="208">
        <v>3</v>
      </c>
      <c r="I247" s="55"/>
      <c r="J247" s="209">
        <f t="shared" si="20"/>
        <v>0</v>
      </c>
      <c r="K247" s="206"/>
      <c r="L247" s="54"/>
      <c r="M247" s="56"/>
      <c r="N247" s="117" t="s">
        <v>40</v>
      </c>
      <c r="O247" s="118"/>
      <c r="P247" s="119">
        <f t="shared" si="21"/>
        <v>0</v>
      </c>
      <c r="Q247" s="119">
        <v>4.0200000000000001E-3</v>
      </c>
      <c r="R247" s="119">
        <f t="shared" si="22"/>
        <v>1.2060000000000001E-2</v>
      </c>
      <c r="S247" s="119">
        <v>0</v>
      </c>
      <c r="T247" s="120">
        <f t="shared" si="23"/>
        <v>0</v>
      </c>
      <c r="U247" s="70"/>
      <c r="V247" s="70"/>
      <c r="W247" s="70"/>
      <c r="X247" s="70"/>
      <c r="Y247" s="70"/>
      <c r="Z247" s="70"/>
      <c r="AA247" s="70"/>
      <c r="AB247" s="70"/>
      <c r="AC247" s="70"/>
      <c r="AD247" s="70"/>
      <c r="AE247" s="70"/>
      <c r="AR247" s="121" t="s">
        <v>149</v>
      </c>
      <c r="AT247" s="121" t="s">
        <v>144</v>
      </c>
      <c r="AU247" s="121" t="s">
        <v>82</v>
      </c>
      <c r="AY247" s="66" t="s">
        <v>142</v>
      </c>
      <c r="BE247" s="122">
        <f t="shared" si="24"/>
        <v>0</v>
      </c>
      <c r="BF247" s="122">
        <f t="shared" si="25"/>
        <v>0</v>
      </c>
      <c r="BG247" s="122">
        <f t="shared" si="26"/>
        <v>0</v>
      </c>
      <c r="BH247" s="122">
        <f t="shared" si="27"/>
        <v>0</v>
      </c>
      <c r="BI247" s="122">
        <f t="shared" si="28"/>
        <v>0</v>
      </c>
      <c r="BJ247" s="66" t="s">
        <v>80</v>
      </c>
      <c r="BK247" s="122">
        <f t="shared" si="29"/>
        <v>0</v>
      </c>
      <c r="BL247" s="66" t="s">
        <v>149</v>
      </c>
      <c r="BM247" s="121" t="s">
        <v>423</v>
      </c>
    </row>
    <row r="248" spans="1:65" s="53" customFormat="1" ht="22.9" customHeight="1">
      <c r="A248" s="197"/>
      <c r="B248" s="198"/>
      <c r="C248" s="197"/>
      <c r="D248" s="199" t="s">
        <v>74</v>
      </c>
      <c r="E248" s="202" t="s">
        <v>181</v>
      </c>
      <c r="F248" s="202" t="s">
        <v>424</v>
      </c>
      <c r="G248" s="197"/>
      <c r="H248" s="197"/>
      <c r="J248" s="203">
        <f>BK248</f>
        <v>0</v>
      </c>
      <c r="K248" s="197"/>
      <c r="L248" s="109"/>
      <c r="M248" s="111"/>
      <c r="N248" s="112"/>
      <c r="O248" s="112"/>
      <c r="P248" s="113">
        <f>SUM(P249:P295)</f>
        <v>0</v>
      </c>
      <c r="Q248" s="112"/>
      <c r="R248" s="113">
        <f>SUM(R249:R295)</f>
        <v>1.112652</v>
      </c>
      <c r="S248" s="112"/>
      <c r="T248" s="114">
        <f>SUM(T249:T295)</f>
        <v>16.876560000000001</v>
      </c>
      <c r="AR248" s="110" t="s">
        <v>80</v>
      </c>
      <c r="AT248" s="115" t="s">
        <v>74</v>
      </c>
      <c r="AU248" s="115" t="s">
        <v>80</v>
      </c>
      <c r="AY248" s="110" t="s">
        <v>142</v>
      </c>
      <c r="BK248" s="116">
        <f>SUM(BK249:BK295)</f>
        <v>0</v>
      </c>
    </row>
    <row r="249" spans="1:65" s="73" customFormat="1" ht="33" customHeight="1">
      <c r="A249" s="143"/>
      <c r="B249" s="144"/>
      <c r="C249" s="204" t="s">
        <v>425</v>
      </c>
      <c r="D249" s="204" t="s">
        <v>144</v>
      </c>
      <c r="E249" s="205" t="s">
        <v>426</v>
      </c>
      <c r="F249" s="206" t="s">
        <v>427</v>
      </c>
      <c r="G249" s="207" t="s">
        <v>147</v>
      </c>
      <c r="H249" s="208">
        <v>33</v>
      </c>
      <c r="I249" s="55"/>
      <c r="J249" s="209">
        <f>ROUND(I249*H249,2)</f>
        <v>0</v>
      </c>
      <c r="K249" s="206" t="s">
        <v>148</v>
      </c>
      <c r="L249" s="54"/>
      <c r="M249" s="56"/>
      <c r="N249" s="117" t="s">
        <v>40</v>
      </c>
      <c r="O249" s="118"/>
      <c r="P249" s="119">
        <f>O249*H249</f>
        <v>0</v>
      </c>
      <c r="Q249" s="119">
        <v>0</v>
      </c>
      <c r="R249" s="119">
        <f>Q249*H249</f>
        <v>0</v>
      </c>
      <c r="S249" s="119">
        <v>0</v>
      </c>
      <c r="T249" s="120">
        <f>S249*H249</f>
        <v>0</v>
      </c>
      <c r="U249" s="70"/>
      <c r="V249" s="70"/>
      <c r="W249" s="70"/>
      <c r="X249" s="70"/>
      <c r="Y249" s="70"/>
      <c r="Z249" s="70"/>
      <c r="AA249" s="70"/>
      <c r="AB249" s="70"/>
      <c r="AC249" s="70"/>
      <c r="AD249" s="70"/>
      <c r="AE249" s="70"/>
      <c r="AR249" s="121" t="s">
        <v>149</v>
      </c>
      <c r="AT249" s="121" t="s">
        <v>144</v>
      </c>
      <c r="AU249" s="121" t="s">
        <v>82</v>
      </c>
      <c r="AY249" s="66" t="s">
        <v>142</v>
      </c>
      <c r="BE249" s="122">
        <f>IF(N249="základní",J249,0)</f>
        <v>0</v>
      </c>
      <c r="BF249" s="122">
        <f>IF(N249="snížená",J249,0)</f>
        <v>0</v>
      </c>
      <c r="BG249" s="122">
        <f>IF(N249="zákl. přenesená",J249,0)</f>
        <v>0</v>
      </c>
      <c r="BH249" s="122">
        <f>IF(N249="sníž. přenesená",J249,0)</f>
        <v>0</v>
      </c>
      <c r="BI249" s="122">
        <f>IF(N249="nulová",J249,0)</f>
        <v>0</v>
      </c>
      <c r="BJ249" s="66" t="s">
        <v>80</v>
      </c>
      <c r="BK249" s="122">
        <f>ROUND(I249*H249,2)</f>
        <v>0</v>
      </c>
      <c r="BL249" s="66" t="s">
        <v>149</v>
      </c>
      <c r="BM249" s="121" t="s">
        <v>428</v>
      </c>
    </row>
    <row r="250" spans="1:65" s="73" customFormat="1" ht="33" customHeight="1">
      <c r="A250" s="143"/>
      <c r="B250" s="144"/>
      <c r="C250" s="204" t="s">
        <v>429</v>
      </c>
      <c r="D250" s="204" t="s">
        <v>144</v>
      </c>
      <c r="E250" s="205" t="s">
        <v>430</v>
      </c>
      <c r="F250" s="206" t="s">
        <v>431</v>
      </c>
      <c r="G250" s="207" t="s">
        <v>147</v>
      </c>
      <c r="H250" s="208">
        <v>330</v>
      </c>
      <c r="I250" s="55"/>
      <c r="J250" s="209">
        <f>ROUND(I250*H250,2)</f>
        <v>0</v>
      </c>
      <c r="K250" s="206" t="s">
        <v>148</v>
      </c>
      <c r="L250" s="54"/>
      <c r="M250" s="56"/>
      <c r="N250" s="117" t="s">
        <v>40</v>
      </c>
      <c r="O250" s="118"/>
      <c r="P250" s="119">
        <f>O250*H250</f>
        <v>0</v>
      </c>
      <c r="Q250" s="119">
        <v>0</v>
      </c>
      <c r="R250" s="119">
        <f>Q250*H250</f>
        <v>0</v>
      </c>
      <c r="S250" s="119">
        <v>0</v>
      </c>
      <c r="T250" s="120">
        <f>S250*H250</f>
        <v>0</v>
      </c>
      <c r="U250" s="70"/>
      <c r="V250" s="70"/>
      <c r="W250" s="70"/>
      <c r="X250" s="70"/>
      <c r="Y250" s="70"/>
      <c r="Z250" s="70"/>
      <c r="AA250" s="70"/>
      <c r="AB250" s="70"/>
      <c r="AC250" s="70"/>
      <c r="AD250" s="70"/>
      <c r="AE250" s="70"/>
      <c r="AR250" s="121" t="s">
        <v>149</v>
      </c>
      <c r="AT250" s="121" t="s">
        <v>144</v>
      </c>
      <c r="AU250" s="121" t="s">
        <v>82</v>
      </c>
      <c r="AY250" s="66" t="s">
        <v>142</v>
      </c>
      <c r="BE250" s="122">
        <f>IF(N250="základní",J250,0)</f>
        <v>0</v>
      </c>
      <c r="BF250" s="122">
        <f>IF(N250="snížená",J250,0)</f>
        <v>0</v>
      </c>
      <c r="BG250" s="122">
        <f>IF(N250="zákl. přenesená",J250,0)</f>
        <v>0</v>
      </c>
      <c r="BH250" s="122">
        <f>IF(N250="sníž. přenesená",J250,0)</f>
        <v>0</v>
      </c>
      <c r="BI250" s="122">
        <f>IF(N250="nulová",J250,0)</f>
        <v>0</v>
      </c>
      <c r="BJ250" s="66" t="s">
        <v>80</v>
      </c>
      <c r="BK250" s="122">
        <f>ROUND(I250*H250,2)</f>
        <v>0</v>
      </c>
      <c r="BL250" s="66" t="s">
        <v>149</v>
      </c>
      <c r="BM250" s="121" t="s">
        <v>432</v>
      </c>
    </row>
    <row r="251" spans="1:65" s="57" customFormat="1">
      <c r="A251" s="210"/>
      <c r="B251" s="211"/>
      <c r="C251" s="210"/>
      <c r="D251" s="212" t="s">
        <v>158</v>
      </c>
      <c r="E251" s="210"/>
      <c r="F251" s="214" t="s">
        <v>433</v>
      </c>
      <c r="G251" s="210"/>
      <c r="H251" s="215">
        <v>330</v>
      </c>
      <c r="J251" s="210"/>
      <c r="K251" s="210"/>
      <c r="L251" s="123"/>
      <c r="M251" s="125"/>
      <c r="N251" s="126"/>
      <c r="O251" s="126"/>
      <c r="P251" s="126"/>
      <c r="Q251" s="126"/>
      <c r="R251" s="126"/>
      <c r="S251" s="126"/>
      <c r="T251" s="127"/>
      <c r="AT251" s="124" t="s">
        <v>158</v>
      </c>
      <c r="AU251" s="124" t="s">
        <v>82</v>
      </c>
      <c r="AV251" s="57" t="s">
        <v>82</v>
      </c>
      <c r="AW251" s="57" t="s">
        <v>2</v>
      </c>
      <c r="AX251" s="57" t="s">
        <v>80</v>
      </c>
      <c r="AY251" s="124" t="s">
        <v>142</v>
      </c>
    </row>
    <row r="252" spans="1:65" s="73" customFormat="1" ht="33" customHeight="1">
      <c r="A252" s="143"/>
      <c r="B252" s="144"/>
      <c r="C252" s="204" t="s">
        <v>434</v>
      </c>
      <c r="D252" s="204" t="s">
        <v>144</v>
      </c>
      <c r="E252" s="205" t="s">
        <v>435</v>
      </c>
      <c r="F252" s="206" t="s">
        <v>436</v>
      </c>
      <c r="G252" s="207" t="s">
        <v>147</v>
      </c>
      <c r="H252" s="208">
        <v>33</v>
      </c>
      <c r="I252" s="55"/>
      <c r="J252" s="209">
        <f>ROUND(I252*H252,2)</f>
        <v>0</v>
      </c>
      <c r="K252" s="206" t="s">
        <v>148</v>
      </c>
      <c r="L252" s="54"/>
      <c r="M252" s="56"/>
      <c r="N252" s="117" t="s">
        <v>40</v>
      </c>
      <c r="O252" s="118"/>
      <c r="P252" s="119">
        <f>O252*H252</f>
        <v>0</v>
      </c>
      <c r="Q252" s="119">
        <v>0</v>
      </c>
      <c r="R252" s="119">
        <f>Q252*H252</f>
        <v>0</v>
      </c>
      <c r="S252" s="119">
        <v>0</v>
      </c>
      <c r="T252" s="120">
        <f>S252*H252</f>
        <v>0</v>
      </c>
      <c r="U252" s="70"/>
      <c r="V252" s="70"/>
      <c r="W252" s="70"/>
      <c r="X252" s="70"/>
      <c r="Y252" s="70"/>
      <c r="Z252" s="70"/>
      <c r="AA252" s="70"/>
      <c r="AB252" s="70"/>
      <c r="AC252" s="70"/>
      <c r="AD252" s="70"/>
      <c r="AE252" s="70"/>
      <c r="AR252" s="121" t="s">
        <v>149</v>
      </c>
      <c r="AT252" s="121" t="s">
        <v>144</v>
      </c>
      <c r="AU252" s="121" t="s">
        <v>82</v>
      </c>
      <c r="AY252" s="66" t="s">
        <v>142</v>
      </c>
      <c r="BE252" s="122">
        <f>IF(N252="základní",J252,0)</f>
        <v>0</v>
      </c>
      <c r="BF252" s="122">
        <f>IF(N252="snížená",J252,0)</f>
        <v>0</v>
      </c>
      <c r="BG252" s="122">
        <f>IF(N252="zákl. přenesená",J252,0)</f>
        <v>0</v>
      </c>
      <c r="BH252" s="122">
        <f>IF(N252="sníž. přenesená",J252,0)</f>
        <v>0</v>
      </c>
      <c r="BI252" s="122">
        <f>IF(N252="nulová",J252,0)</f>
        <v>0</v>
      </c>
      <c r="BJ252" s="66" t="s">
        <v>80</v>
      </c>
      <c r="BK252" s="122">
        <f>ROUND(I252*H252,2)</f>
        <v>0</v>
      </c>
      <c r="BL252" s="66" t="s">
        <v>149</v>
      </c>
      <c r="BM252" s="121" t="s">
        <v>437</v>
      </c>
    </row>
    <row r="253" spans="1:65" s="73" customFormat="1" ht="24.2" customHeight="1">
      <c r="A253" s="143"/>
      <c r="B253" s="144"/>
      <c r="C253" s="204" t="s">
        <v>438</v>
      </c>
      <c r="D253" s="204" t="s">
        <v>144</v>
      </c>
      <c r="E253" s="205" t="s">
        <v>439</v>
      </c>
      <c r="F253" s="206" t="s">
        <v>440</v>
      </c>
      <c r="G253" s="207" t="s">
        <v>147</v>
      </c>
      <c r="H253" s="208">
        <v>3.36</v>
      </c>
      <c r="I253" s="55"/>
      <c r="J253" s="209">
        <f>ROUND(I253*H253,2)</f>
        <v>0</v>
      </c>
      <c r="K253" s="206" t="s">
        <v>148</v>
      </c>
      <c r="L253" s="54"/>
      <c r="M253" s="56"/>
      <c r="N253" s="117" t="s">
        <v>40</v>
      </c>
      <c r="O253" s="118"/>
      <c r="P253" s="119">
        <f>O253*H253</f>
        <v>0</v>
      </c>
      <c r="Q253" s="119">
        <v>0</v>
      </c>
      <c r="R253" s="119">
        <f>Q253*H253</f>
        <v>0</v>
      </c>
      <c r="S253" s="119">
        <v>0.13100000000000001</v>
      </c>
      <c r="T253" s="120">
        <f>S253*H253</f>
        <v>0.44016</v>
      </c>
      <c r="U253" s="70"/>
      <c r="V253" s="70"/>
      <c r="W253" s="70"/>
      <c r="X253" s="70"/>
      <c r="Y253" s="70"/>
      <c r="Z253" s="70"/>
      <c r="AA253" s="70"/>
      <c r="AB253" s="70"/>
      <c r="AC253" s="70"/>
      <c r="AD253" s="70"/>
      <c r="AE253" s="70"/>
      <c r="AR253" s="121" t="s">
        <v>149</v>
      </c>
      <c r="AT253" s="121" t="s">
        <v>144</v>
      </c>
      <c r="AU253" s="121" t="s">
        <v>82</v>
      </c>
      <c r="AY253" s="66" t="s">
        <v>142</v>
      </c>
      <c r="BE253" s="122">
        <f>IF(N253="základní",J253,0)</f>
        <v>0</v>
      </c>
      <c r="BF253" s="122">
        <f>IF(N253="snížená",J253,0)</f>
        <v>0</v>
      </c>
      <c r="BG253" s="122">
        <f>IF(N253="zákl. přenesená",J253,0)</f>
        <v>0</v>
      </c>
      <c r="BH253" s="122">
        <f>IF(N253="sníž. přenesená",J253,0)</f>
        <v>0</v>
      </c>
      <c r="BI253" s="122">
        <f>IF(N253="nulová",J253,0)</f>
        <v>0</v>
      </c>
      <c r="BJ253" s="66" t="s">
        <v>80</v>
      </c>
      <c r="BK253" s="122">
        <f>ROUND(I253*H253,2)</f>
        <v>0</v>
      </c>
      <c r="BL253" s="66" t="s">
        <v>149</v>
      </c>
      <c r="BM253" s="121" t="s">
        <v>441</v>
      </c>
    </row>
    <row r="254" spans="1:65" s="57" customFormat="1">
      <c r="A254" s="210"/>
      <c r="B254" s="211"/>
      <c r="C254" s="210"/>
      <c r="D254" s="212" t="s">
        <v>158</v>
      </c>
      <c r="E254" s="213"/>
      <c r="F254" s="214" t="s">
        <v>442</v>
      </c>
      <c r="G254" s="210"/>
      <c r="H254" s="215">
        <v>3.36</v>
      </c>
      <c r="J254" s="210"/>
      <c r="K254" s="210"/>
      <c r="L254" s="123"/>
      <c r="M254" s="125"/>
      <c r="N254" s="126"/>
      <c r="O254" s="126"/>
      <c r="P254" s="126"/>
      <c r="Q254" s="126"/>
      <c r="R254" s="126"/>
      <c r="S254" s="126"/>
      <c r="T254" s="127"/>
      <c r="AT254" s="124" t="s">
        <v>158</v>
      </c>
      <c r="AU254" s="124" t="s">
        <v>82</v>
      </c>
      <c r="AV254" s="57" t="s">
        <v>82</v>
      </c>
      <c r="AW254" s="57" t="s">
        <v>31</v>
      </c>
      <c r="AX254" s="57" t="s">
        <v>80</v>
      </c>
      <c r="AY254" s="124" t="s">
        <v>142</v>
      </c>
    </row>
    <row r="255" spans="1:65" s="73" customFormat="1" ht="24.2" customHeight="1">
      <c r="A255" s="143"/>
      <c r="B255" s="144"/>
      <c r="C255" s="204" t="s">
        <v>443</v>
      </c>
      <c r="D255" s="204" t="s">
        <v>144</v>
      </c>
      <c r="E255" s="205" t="s">
        <v>444</v>
      </c>
      <c r="F255" s="206" t="s">
        <v>445</v>
      </c>
      <c r="G255" s="207" t="s">
        <v>147</v>
      </c>
      <c r="H255" s="208">
        <v>77.400000000000006</v>
      </c>
      <c r="I255" s="55"/>
      <c r="J255" s="209">
        <f>ROUND(I255*H255,2)</f>
        <v>0</v>
      </c>
      <c r="K255" s="216" t="s">
        <v>148</v>
      </c>
      <c r="L255" s="54"/>
      <c r="M255" s="56"/>
      <c r="N255" s="117" t="s">
        <v>40</v>
      </c>
      <c r="O255" s="118"/>
      <c r="P255" s="119">
        <f>O255*H255</f>
        <v>0</v>
      </c>
      <c r="Q255" s="119">
        <v>4.0000000000000003E-5</v>
      </c>
      <c r="R255" s="119">
        <f>Q255*H255</f>
        <v>3.0960000000000007E-3</v>
      </c>
      <c r="S255" s="119">
        <v>0</v>
      </c>
      <c r="T255" s="120">
        <f>S255*H255</f>
        <v>0</v>
      </c>
      <c r="U255" s="70"/>
      <c r="V255" s="70"/>
      <c r="W255" s="70"/>
      <c r="X255" s="70"/>
      <c r="Y255" s="70"/>
      <c r="Z255" s="70"/>
      <c r="AA255" s="70"/>
      <c r="AB255" s="70"/>
      <c r="AC255" s="70"/>
      <c r="AD255" s="70"/>
      <c r="AE255" s="70"/>
      <c r="AR255" s="121" t="s">
        <v>149</v>
      </c>
      <c r="AT255" s="121" t="s">
        <v>144</v>
      </c>
      <c r="AU255" s="121" t="s">
        <v>82</v>
      </c>
      <c r="AY255" s="66" t="s">
        <v>142</v>
      </c>
      <c r="BE255" s="122">
        <f>IF(N255="základní",J255,0)</f>
        <v>0</v>
      </c>
      <c r="BF255" s="122">
        <f>IF(N255="snížená",J255,0)</f>
        <v>0</v>
      </c>
      <c r="BG255" s="122">
        <f>IF(N255="zákl. přenesená",J255,0)</f>
        <v>0</v>
      </c>
      <c r="BH255" s="122">
        <f>IF(N255="sníž. přenesená",J255,0)</f>
        <v>0</v>
      </c>
      <c r="BI255" s="122">
        <f>IF(N255="nulová",J255,0)</f>
        <v>0</v>
      </c>
      <c r="BJ255" s="66" t="s">
        <v>80</v>
      </c>
      <c r="BK255" s="122">
        <f>ROUND(I255*H255,2)</f>
        <v>0</v>
      </c>
      <c r="BL255" s="66" t="s">
        <v>149</v>
      </c>
      <c r="BM255" s="121" t="s">
        <v>446</v>
      </c>
    </row>
    <row r="256" spans="1:65" s="57" customFormat="1">
      <c r="A256" s="210"/>
      <c r="B256" s="211"/>
      <c r="C256" s="210"/>
      <c r="D256" s="212" t="s">
        <v>158</v>
      </c>
      <c r="E256" s="213"/>
      <c r="F256" s="214" t="s">
        <v>447</v>
      </c>
      <c r="G256" s="210"/>
      <c r="H256" s="215">
        <v>77.400000000000006</v>
      </c>
      <c r="J256" s="210"/>
      <c r="K256" s="210"/>
      <c r="L256" s="123"/>
      <c r="M256" s="125"/>
      <c r="N256" s="126"/>
      <c r="O256" s="126"/>
      <c r="P256" s="126"/>
      <c r="Q256" s="126"/>
      <c r="R256" s="126"/>
      <c r="S256" s="126"/>
      <c r="T256" s="127"/>
      <c r="AT256" s="124" t="s">
        <v>158</v>
      </c>
      <c r="AU256" s="124" t="s">
        <v>82</v>
      </c>
      <c r="AV256" s="57" t="s">
        <v>82</v>
      </c>
      <c r="AW256" s="57" t="s">
        <v>31</v>
      </c>
      <c r="AX256" s="57" t="s">
        <v>80</v>
      </c>
      <c r="AY256" s="124" t="s">
        <v>142</v>
      </c>
    </row>
    <row r="257" spans="1:65" s="73" customFormat="1" ht="24.2" customHeight="1">
      <c r="A257" s="143"/>
      <c r="B257" s="144"/>
      <c r="C257" s="204" t="s">
        <v>448</v>
      </c>
      <c r="D257" s="204" t="s">
        <v>144</v>
      </c>
      <c r="E257" s="205" t="s">
        <v>449</v>
      </c>
      <c r="F257" s="206" t="s">
        <v>450</v>
      </c>
      <c r="G257" s="207" t="s">
        <v>167</v>
      </c>
      <c r="H257" s="208">
        <v>0.06</v>
      </c>
      <c r="I257" s="55"/>
      <c r="J257" s="209">
        <f>ROUND(I257*H257,2)</f>
        <v>0</v>
      </c>
      <c r="K257" s="216" t="s">
        <v>148</v>
      </c>
      <c r="L257" s="54"/>
      <c r="M257" s="56"/>
      <c r="N257" s="117" t="s">
        <v>40</v>
      </c>
      <c r="O257" s="118"/>
      <c r="P257" s="119">
        <f>O257*H257</f>
        <v>0</v>
      </c>
      <c r="Q257" s="119">
        <v>0</v>
      </c>
      <c r="R257" s="119">
        <f>Q257*H257</f>
        <v>0</v>
      </c>
      <c r="S257" s="119">
        <v>2.2000000000000002</v>
      </c>
      <c r="T257" s="120">
        <f>S257*H257</f>
        <v>0.13200000000000001</v>
      </c>
      <c r="U257" s="70"/>
      <c r="V257" s="70"/>
      <c r="W257" s="70"/>
      <c r="X257" s="70"/>
      <c r="Y257" s="70"/>
      <c r="Z257" s="70"/>
      <c r="AA257" s="70"/>
      <c r="AB257" s="70"/>
      <c r="AC257" s="70"/>
      <c r="AD257" s="70"/>
      <c r="AE257" s="70"/>
      <c r="AR257" s="121" t="s">
        <v>149</v>
      </c>
      <c r="AT257" s="121" t="s">
        <v>144</v>
      </c>
      <c r="AU257" s="121" t="s">
        <v>82</v>
      </c>
      <c r="AY257" s="66" t="s">
        <v>142</v>
      </c>
      <c r="BE257" s="122">
        <f>IF(N257="základní",J257,0)</f>
        <v>0</v>
      </c>
      <c r="BF257" s="122">
        <f>IF(N257="snížená",J257,0)</f>
        <v>0</v>
      </c>
      <c r="BG257" s="122">
        <f>IF(N257="zákl. přenesená",J257,0)</f>
        <v>0</v>
      </c>
      <c r="BH257" s="122">
        <f>IF(N257="sníž. přenesená",J257,0)</f>
        <v>0</v>
      </c>
      <c r="BI257" s="122">
        <f>IF(N257="nulová",J257,0)</f>
        <v>0</v>
      </c>
      <c r="BJ257" s="66" t="s">
        <v>80</v>
      </c>
      <c r="BK257" s="122">
        <f>ROUND(I257*H257,2)</f>
        <v>0</v>
      </c>
      <c r="BL257" s="66" t="s">
        <v>149</v>
      </c>
      <c r="BM257" s="121" t="s">
        <v>451</v>
      </c>
    </row>
    <row r="258" spans="1:65" s="57" customFormat="1">
      <c r="A258" s="210"/>
      <c r="B258" s="211"/>
      <c r="C258" s="210"/>
      <c r="D258" s="212" t="s">
        <v>158</v>
      </c>
      <c r="E258" s="213"/>
      <c r="F258" s="214" t="s">
        <v>452</v>
      </c>
      <c r="G258" s="210"/>
      <c r="H258" s="215">
        <v>0.06</v>
      </c>
      <c r="J258" s="210"/>
      <c r="K258" s="210"/>
      <c r="L258" s="123"/>
      <c r="M258" s="125"/>
      <c r="N258" s="126"/>
      <c r="O258" s="126"/>
      <c r="P258" s="126"/>
      <c r="Q258" s="126"/>
      <c r="R258" s="126"/>
      <c r="S258" s="126"/>
      <c r="T258" s="127"/>
      <c r="AT258" s="124" t="s">
        <v>158</v>
      </c>
      <c r="AU258" s="124" t="s">
        <v>82</v>
      </c>
      <c r="AV258" s="57" t="s">
        <v>82</v>
      </c>
      <c r="AW258" s="57" t="s">
        <v>31</v>
      </c>
      <c r="AX258" s="57" t="s">
        <v>80</v>
      </c>
      <c r="AY258" s="124" t="s">
        <v>142</v>
      </c>
    </row>
    <row r="259" spans="1:65" s="73" customFormat="1" ht="24.2" customHeight="1">
      <c r="A259" s="143"/>
      <c r="B259" s="144"/>
      <c r="C259" s="204" t="s">
        <v>453</v>
      </c>
      <c r="D259" s="204" t="s">
        <v>144</v>
      </c>
      <c r="E259" s="205" t="s">
        <v>454</v>
      </c>
      <c r="F259" s="206" t="s">
        <v>455</v>
      </c>
      <c r="G259" s="207" t="s">
        <v>147</v>
      </c>
      <c r="H259" s="208">
        <v>30.05</v>
      </c>
      <c r="I259" s="55"/>
      <c r="J259" s="209">
        <f>ROUND(I259*H259,2)</f>
        <v>0</v>
      </c>
      <c r="K259" s="206" t="s">
        <v>148</v>
      </c>
      <c r="L259" s="54"/>
      <c r="M259" s="56"/>
      <c r="N259" s="117" t="s">
        <v>40</v>
      </c>
      <c r="O259" s="118"/>
      <c r="P259" s="119">
        <f>O259*H259</f>
        <v>0</v>
      </c>
      <c r="Q259" s="119">
        <v>0</v>
      </c>
      <c r="R259" s="119">
        <f>Q259*H259</f>
        <v>0</v>
      </c>
      <c r="S259" s="119">
        <v>3.5000000000000003E-2</v>
      </c>
      <c r="T259" s="120">
        <f>S259*H259</f>
        <v>1.0517500000000002</v>
      </c>
      <c r="U259" s="70"/>
      <c r="V259" s="70"/>
      <c r="W259" s="70"/>
      <c r="X259" s="70"/>
      <c r="Y259" s="70"/>
      <c r="Z259" s="70"/>
      <c r="AA259" s="70"/>
      <c r="AB259" s="70"/>
      <c r="AC259" s="70"/>
      <c r="AD259" s="70"/>
      <c r="AE259" s="70"/>
      <c r="AR259" s="121" t="s">
        <v>149</v>
      </c>
      <c r="AT259" s="121" t="s">
        <v>144</v>
      </c>
      <c r="AU259" s="121" t="s">
        <v>82</v>
      </c>
      <c r="AY259" s="66" t="s">
        <v>142</v>
      </c>
      <c r="BE259" s="122">
        <f>IF(N259="základní",J259,0)</f>
        <v>0</v>
      </c>
      <c r="BF259" s="122">
        <f>IF(N259="snížená",J259,0)</f>
        <v>0</v>
      </c>
      <c r="BG259" s="122">
        <f>IF(N259="zákl. přenesená",J259,0)</f>
        <v>0</v>
      </c>
      <c r="BH259" s="122">
        <f>IF(N259="sníž. přenesená",J259,0)</f>
        <v>0</v>
      </c>
      <c r="BI259" s="122">
        <f>IF(N259="nulová",J259,0)</f>
        <v>0</v>
      </c>
      <c r="BJ259" s="66" t="s">
        <v>80</v>
      </c>
      <c r="BK259" s="122">
        <f>ROUND(I259*H259,2)</f>
        <v>0</v>
      </c>
      <c r="BL259" s="66" t="s">
        <v>149</v>
      </c>
      <c r="BM259" s="121" t="s">
        <v>456</v>
      </c>
    </row>
    <row r="260" spans="1:65" s="57" customFormat="1">
      <c r="A260" s="210"/>
      <c r="B260" s="211"/>
      <c r="C260" s="210"/>
      <c r="D260" s="212" t="s">
        <v>158</v>
      </c>
      <c r="E260" s="213"/>
      <c r="F260" s="214" t="s">
        <v>457</v>
      </c>
      <c r="G260" s="210"/>
      <c r="H260" s="215">
        <v>30.05</v>
      </c>
      <c r="J260" s="210"/>
      <c r="K260" s="210"/>
      <c r="L260" s="123"/>
      <c r="M260" s="125"/>
      <c r="N260" s="126"/>
      <c r="O260" s="126"/>
      <c r="P260" s="126"/>
      <c r="Q260" s="126"/>
      <c r="R260" s="126"/>
      <c r="S260" s="126"/>
      <c r="T260" s="127"/>
      <c r="AT260" s="124" t="s">
        <v>158</v>
      </c>
      <c r="AU260" s="124" t="s">
        <v>82</v>
      </c>
      <c r="AV260" s="57" t="s">
        <v>82</v>
      </c>
      <c r="AW260" s="57" t="s">
        <v>31</v>
      </c>
      <c r="AX260" s="57" t="s">
        <v>80</v>
      </c>
      <c r="AY260" s="124" t="s">
        <v>142</v>
      </c>
    </row>
    <row r="261" spans="1:65" s="73" customFormat="1" ht="24.2" customHeight="1">
      <c r="A261" s="143"/>
      <c r="B261" s="144"/>
      <c r="C261" s="204" t="s">
        <v>458</v>
      </c>
      <c r="D261" s="204" t="s">
        <v>144</v>
      </c>
      <c r="E261" s="205" t="s">
        <v>459</v>
      </c>
      <c r="F261" s="206" t="s">
        <v>460</v>
      </c>
      <c r="G261" s="207" t="s">
        <v>167</v>
      </c>
      <c r="H261" s="208">
        <v>0.15</v>
      </c>
      <c r="I261" s="55"/>
      <c r="J261" s="209">
        <f>ROUND(I261*H261,2)</f>
        <v>0</v>
      </c>
      <c r="K261" s="206" t="s">
        <v>148</v>
      </c>
      <c r="L261" s="54"/>
      <c r="M261" s="56"/>
      <c r="N261" s="117" t="s">
        <v>40</v>
      </c>
      <c r="O261" s="118"/>
      <c r="P261" s="119">
        <f>O261*H261</f>
        <v>0</v>
      </c>
      <c r="Q261" s="119">
        <v>0</v>
      </c>
      <c r="R261" s="119">
        <f>Q261*H261</f>
        <v>0</v>
      </c>
      <c r="S261" s="119">
        <v>1.4</v>
      </c>
      <c r="T261" s="120">
        <f>S261*H261</f>
        <v>0.21</v>
      </c>
      <c r="U261" s="70"/>
      <c r="V261" s="70"/>
      <c r="W261" s="70"/>
      <c r="X261" s="70"/>
      <c r="Y261" s="70"/>
      <c r="Z261" s="70"/>
      <c r="AA261" s="70"/>
      <c r="AB261" s="70"/>
      <c r="AC261" s="70"/>
      <c r="AD261" s="70"/>
      <c r="AE261" s="70"/>
      <c r="AR261" s="121" t="s">
        <v>149</v>
      </c>
      <c r="AT261" s="121" t="s">
        <v>144</v>
      </c>
      <c r="AU261" s="121" t="s">
        <v>82</v>
      </c>
      <c r="AY261" s="66" t="s">
        <v>142</v>
      </c>
      <c r="BE261" s="122">
        <f>IF(N261="základní",J261,0)</f>
        <v>0</v>
      </c>
      <c r="BF261" s="122">
        <f>IF(N261="snížená",J261,0)</f>
        <v>0</v>
      </c>
      <c r="BG261" s="122">
        <f>IF(N261="zákl. přenesená",J261,0)</f>
        <v>0</v>
      </c>
      <c r="BH261" s="122">
        <f>IF(N261="sníž. přenesená",J261,0)</f>
        <v>0</v>
      </c>
      <c r="BI261" s="122">
        <f>IF(N261="nulová",J261,0)</f>
        <v>0</v>
      </c>
      <c r="BJ261" s="66" t="s">
        <v>80</v>
      </c>
      <c r="BK261" s="122">
        <f>ROUND(I261*H261,2)</f>
        <v>0</v>
      </c>
      <c r="BL261" s="66" t="s">
        <v>149</v>
      </c>
      <c r="BM261" s="121" t="s">
        <v>461</v>
      </c>
    </row>
    <row r="262" spans="1:65" s="57" customFormat="1">
      <c r="A262" s="210"/>
      <c r="B262" s="211"/>
      <c r="C262" s="210"/>
      <c r="D262" s="212" t="s">
        <v>158</v>
      </c>
      <c r="E262" s="213"/>
      <c r="F262" s="214" t="s">
        <v>462</v>
      </c>
      <c r="G262" s="210"/>
      <c r="H262" s="215">
        <v>0.15</v>
      </c>
      <c r="J262" s="210"/>
      <c r="K262" s="210"/>
      <c r="L262" s="123"/>
      <c r="M262" s="125"/>
      <c r="N262" s="126"/>
      <c r="O262" s="126"/>
      <c r="P262" s="126"/>
      <c r="Q262" s="126"/>
      <c r="R262" s="126"/>
      <c r="S262" s="126"/>
      <c r="T262" s="127"/>
      <c r="AT262" s="124" t="s">
        <v>158</v>
      </c>
      <c r="AU262" s="124" t="s">
        <v>82</v>
      </c>
      <c r="AV262" s="57" t="s">
        <v>82</v>
      </c>
      <c r="AW262" s="57" t="s">
        <v>31</v>
      </c>
      <c r="AX262" s="57" t="s">
        <v>80</v>
      </c>
      <c r="AY262" s="124" t="s">
        <v>142</v>
      </c>
    </row>
    <row r="263" spans="1:65" s="73" customFormat="1" ht="24.2" customHeight="1">
      <c r="A263" s="143"/>
      <c r="B263" s="144"/>
      <c r="C263" s="204" t="s">
        <v>463</v>
      </c>
      <c r="D263" s="204" t="s">
        <v>144</v>
      </c>
      <c r="E263" s="205" t="s">
        <v>464</v>
      </c>
      <c r="F263" s="206" t="s">
        <v>465</v>
      </c>
      <c r="G263" s="207" t="s">
        <v>167</v>
      </c>
      <c r="H263" s="208">
        <v>1</v>
      </c>
      <c r="I263" s="55"/>
      <c r="J263" s="209">
        <f>ROUND(I263*H263,2)</f>
        <v>0</v>
      </c>
      <c r="K263" s="206" t="s">
        <v>148</v>
      </c>
      <c r="L263" s="54"/>
      <c r="M263" s="56"/>
      <c r="N263" s="117" t="s">
        <v>40</v>
      </c>
      <c r="O263" s="118"/>
      <c r="P263" s="119">
        <f>O263*H263</f>
        <v>0</v>
      </c>
      <c r="Q263" s="119">
        <v>0</v>
      </c>
      <c r="R263" s="119">
        <f>Q263*H263</f>
        <v>0</v>
      </c>
      <c r="S263" s="119">
        <v>1.4</v>
      </c>
      <c r="T263" s="120">
        <f>S263*H263</f>
        <v>1.4</v>
      </c>
      <c r="U263" s="70"/>
      <c r="V263" s="70"/>
      <c r="W263" s="70"/>
      <c r="X263" s="70"/>
      <c r="Y263" s="70"/>
      <c r="Z263" s="70"/>
      <c r="AA263" s="70"/>
      <c r="AB263" s="70"/>
      <c r="AC263" s="70"/>
      <c r="AD263" s="70"/>
      <c r="AE263" s="70"/>
      <c r="AR263" s="121" t="s">
        <v>149</v>
      </c>
      <c r="AT263" s="121" t="s">
        <v>144</v>
      </c>
      <c r="AU263" s="121" t="s">
        <v>82</v>
      </c>
      <c r="AY263" s="66" t="s">
        <v>142</v>
      </c>
      <c r="BE263" s="122">
        <f>IF(N263="základní",J263,0)</f>
        <v>0</v>
      </c>
      <c r="BF263" s="122">
        <f>IF(N263="snížená",J263,0)</f>
        <v>0</v>
      </c>
      <c r="BG263" s="122">
        <f>IF(N263="zákl. přenesená",J263,0)</f>
        <v>0</v>
      </c>
      <c r="BH263" s="122">
        <f>IF(N263="sníž. přenesená",J263,0)</f>
        <v>0</v>
      </c>
      <c r="BI263" s="122">
        <f>IF(N263="nulová",J263,0)</f>
        <v>0</v>
      </c>
      <c r="BJ263" s="66" t="s">
        <v>80</v>
      </c>
      <c r="BK263" s="122">
        <f>ROUND(I263*H263,2)</f>
        <v>0</v>
      </c>
      <c r="BL263" s="66" t="s">
        <v>149</v>
      </c>
      <c r="BM263" s="121" t="s">
        <v>466</v>
      </c>
    </row>
    <row r="264" spans="1:65" s="57" customFormat="1">
      <c r="A264" s="210"/>
      <c r="B264" s="211"/>
      <c r="C264" s="210"/>
      <c r="D264" s="212" t="s">
        <v>158</v>
      </c>
      <c r="E264" s="213"/>
      <c r="F264" s="214" t="s">
        <v>467</v>
      </c>
      <c r="G264" s="210"/>
      <c r="H264" s="215">
        <v>1</v>
      </c>
      <c r="J264" s="210"/>
      <c r="K264" s="210"/>
      <c r="L264" s="123"/>
      <c r="M264" s="125"/>
      <c r="N264" s="126"/>
      <c r="O264" s="126"/>
      <c r="P264" s="126"/>
      <c r="Q264" s="126"/>
      <c r="R264" s="126"/>
      <c r="S264" s="126"/>
      <c r="T264" s="127"/>
      <c r="AT264" s="124" t="s">
        <v>158</v>
      </c>
      <c r="AU264" s="124" t="s">
        <v>82</v>
      </c>
      <c r="AV264" s="57" t="s">
        <v>82</v>
      </c>
      <c r="AW264" s="57" t="s">
        <v>31</v>
      </c>
      <c r="AX264" s="57" t="s">
        <v>80</v>
      </c>
      <c r="AY264" s="124" t="s">
        <v>142</v>
      </c>
    </row>
    <row r="265" spans="1:65" s="73" customFormat="1" ht="37.9" customHeight="1">
      <c r="A265" s="143"/>
      <c r="B265" s="144"/>
      <c r="C265" s="204" t="s">
        <v>468</v>
      </c>
      <c r="D265" s="204" t="s">
        <v>144</v>
      </c>
      <c r="E265" s="205" t="s">
        <v>469</v>
      </c>
      <c r="F265" s="206" t="s">
        <v>470</v>
      </c>
      <c r="G265" s="207" t="s">
        <v>147</v>
      </c>
      <c r="H265" s="208">
        <v>2.218</v>
      </c>
      <c r="I265" s="55"/>
      <c r="J265" s="209">
        <f>ROUND(I265*H265,2)</f>
        <v>0</v>
      </c>
      <c r="K265" s="206" t="s">
        <v>148</v>
      </c>
      <c r="L265" s="54"/>
      <c r="M265" s="56"/>
      <c r="N265" s="117" t="s">
        <v>40</v>
      </c>
      <c r="O265" s="118"/>
      <c r="P265" s="119">
        <f>O265*H265</f>
        <v>0</v>
      </c>
      <c r="Q265" s="119">
        <v>0</v>
      </c>
      <c r="R265" s="119">
        <f>Q265*H265</f>
        <v>0</v>
      </c>
      <c r="S265" s="119">
        <v>4.8000000000000001E-2</v>
      </c>
      <c r="T265" s="120">
        <f>S265*H265</f>
        <v>0.106464</v>
      </c>
      <c r="U265" s="70"/>
      <c r="V265" s="70"/>
      <c r="W265" s="70"/>
      <c r="X265" s="70"/>
      <c r="Y265" s="70"/>
      <c r="Z265" s="70"/>
      <c r="AA265" s="70"/>
      <c r="AB265" s="70"/>
      <c r="AC265" s="70"/>
      <c r="AD265" s="70"/>
      <c r="AE265" s="70"/>
      <c r="AR265" s="121" t="s">
        <v>149</v>
      </c>
      <c r="AT265" s="121" t="s">
        <v>144</v>
      </c>
      <c r="AU265" s="121" t="s">
        <v>82</v>
      </c>
      <c r="AY265" s="66" t="s">
        <v>142</v>
      </c>
      <c r="BE265" s="122">
        <f>IF(N265="základní",J265,0)</f>
        <v>0</v>
      </c>
      <c r="BF265" s="122">
        <f>IF(N265="snížená",J265,0)</f>
        <v>0</v>
      </c>
      <c r="BG265" s="122">
        <f>IF(N265="zákl. přenesená",J265,0)</f>
        <v>0</v>
      </c>
      <c r="BH265" s="122">
        <f>IF(N265="sníž. přenesená",J265,0)</f>
        <v>0</v>
      </c>
      <c r="BI265" s="122">
        <f>IF(N265="nulová",J265,0)</f>
        <v>0</v>
      </c>
      <c r="BJ265" s="66" t="s">
        <v>80</v>
      </c>
      <c r="BK265" s="122">
        <f>ROUND(I265*H265,2)</f>
        <v>0</v>
      </c>
      <c r="BL265" s="66" t="s">
        <v>149</v>
      </c>
      <c r="BM265" s="121" t="s">
        <v>471</v>
      </c>
    </row>
    <row r="266" spans="1:65" s="57" customFormat="1">
      <c r="A266" s="210"/>
      <c r="B266" s="211"/>
      <c r="C266" s="210"/>
      <c r="D266" s="212" t="s">
        <v>158</v>
      </c>
      <c r="E266" s="213"/>
      <c r="F266" s="214" t="s">
        <v>472</v>
      </c>
      <c r="G266" s="210"/>
      <c r="H266" s="215">
        <v>2.218</v>
      </c>
      <c r="J266" s="210"/>
      <c r="K266" s="210"/>
      <c r="L266" s="123"/>
      <c r="M266" s="125"/>
      <c r="N266" s="126"/>
      <c r="O266" s="126"/>
      <c r="P266" s="126"/>
      <c r="Q266" s="126"/>
      <c r="R266" s="126"/>
      <c r="S266" s="126"/>
      <c r="T266" s="127"/>
      <c r="AT266" s="124" t="s">
        <v>158</v>
      </c>
      <c r="AU266" s="124" t="s">
        <v>82</v>
      </c>
      <c r="AV266" s="57" t="s">
        <v>82</v>
      </c>
      <c r="AW266" s="57" t="s">
        <v>31</v>
      </c>
      <c r="AX266" s="57" t="s">
        <v>80</v>
      </c>
      <c r="AY266" s="124" t="s">
        <v>142</v>
      </c>
    </row>
    <row r="267" spans="1:65" s="73" customFormat="1" ht="21.75" customHeight="1">
      <c r="A267" s="143"/>
      <c r="B267" s="144"/>
      <c r="C267" s="204" t="s">
        <v>473</v>
      </c>
      <c r="D267" s="204" t="s">
        <v>144</v>
      </c>
      <c r="E267" s="205" t="s">
        <v>474</v>
      </c>
      <c r="F267" s="206" t="s">
        <v>475</v>
      </c>
      <c r="G267" s="207" t="s">
        <v>147</v>
      </c>
      <c r="H267" s="208">
        <v>1.5760000000000001</v>
      </c>
      <c r="I267" s="55"/>
      <c r="J267" s="209">
        <f>ROUND(I267*H267,2)</f>
        <v>0</v>
      </c>
      <c r="K267" s="206"/>
      <c r="L267" s="54"/>
      <c r="M267" s="56"/>
      <c r="N267" s="117" t="s">
        <v>40</v>
      </c>
      <c r="O267" s="118"/>
      <c r="P267" s="119">
        <f>O267*H267</f>
        <v>0</v>
      </c>
      <c r="Q267" s="119">
        <v>0</v>
      </c>
      <c r="R267" s="119">
        <f>Q267*H267</f>
        <v>0</v>
      </c>
      <c r="S267" s="119">
        <v>8.7999999999999995E-2</v>
      </c>
      <c r="T267" s="120">
        <f>S267*H267</f>
        <v>0.13868800000000001</v>
      </c>
      <c r="U267" s="70"/>
      <c r="V267" s="70"/>
      <c r="W267" s="70"/>
      <c r="X267" s="70"/>
      <c r="Y267" s="70"/>
      <c r="Z267" s="70"/>
      <c r="AA267" s="70"/>
      <c r="AB267" s="70"/>
      <c r="AC267" s="70"/>
      <c r="AD267" s="70"/>
      <c r="AE267" s="70"/>
      <c r="AR267" s="121" t="s">
        <v>149</v>
      </c>
      <c r="AT267" s="121" t="s">
        <v>144</v>
      </c>
      <c r="AU267" s="121" t="s">
        <v>82</v>
      </c>
      <c r="AY267" s="66" t="s">
        <v>142</v>
      </c>
      <c r="BE267" s="122">
        <f>IF(N267="základní",J267,0)</f>
        <v>0</v>
      </c>
      <c r="BF267" s="122">
        <f>IF(N267="snížená",J267,0)</f>
        <v>0</v>
      </c>
      <c r="BG267" s="122">
        <f>IF(N267="zákl. přenesená",J267,0)</f>
        <v>0</v>
      </c>
      <c r="BH267" s="122">
        <f>IF(N267="sníž. přenesená",J267,0)</f>
        <v>0</v>
      </c>
      <c r="BI267" s="122">
        <f>IF(N267="nulová",J267,0)</f>
        <v>0</v>
      </c>
      <c r="BJ267" s="66" t="s">
        <v>80</v>
      </c>
      <c r="BK267" s="122">
        <f>ROUND(I267*H267,2)</f>
        <v>0</v>
      </c>
      <c r="BL267" s="66" t="s">
        <v>149</v>
      </c>
      <c r="BM267" s="121" t="s">
        <v>476</v>
      </c>
    </row>
    <row r="268" spans="1:65" s="57" customFormat="1">
      <c r="A268" s="210"/>
      <c r="B268" s="211"/>
      <c r="C268" s="210"/>
      <c r="D268" s="212" t="s">
        <v>158</v>
      </c>
      <c r="E268" s="213"/>
      <c r="F268" s="214" t="s">
        <v>477</v>
      </c>
      <c r="G268" s="210"/>
      <c r="H268" s="215">
        <v>1.5760000000000001</v>
      </c>
      <c r="J268" s="210"/>
      <c r="K268" s="210"/>
      <c r="L268" s="123"/>
      <c r="M268" s="125"/>
      <c r="N268" s="126"/>
      <c r="O268" s="126"/>
      <c r="P268" s="126"/>
      <c r="Q268" s="126"/>
      <c r="R268" s="126"/>
      <c r="S268" s="126"/>
      <c r="T268" s="127"/>
      <c r="AT268" s="124" t="s">
        <v>158</v>
      </c>
      <c r="AU268" s="124" t="s">
        <v>82</v>
      </c>
      <c r="AV268" s="57" t="s">
        <v>82</v>
      </c>
      <c r="AW268" s="57" t="s">
        <v>31</v>
      </c>
      <c r="AX268" s="57" t="s">
        <v>80</v>
      </c>
      <c r="AY268" s="124" t="s">
        <v>142</v>
      </c>
    </row>
    <row r="269" spans="1:65" s="73" customFormat="1" ht="37.9" customHeight="1">
      <c r="A269" s="143"/>
      <c r="B269" s="144"/>
      <c r="C269" s="204" t="s">
        <v>478</v>
      </c>
      <c r="D269" s="204" t="s">
        <v>144</v>
      </c>
      <c r="E269" s="205" t="s">
        <v>479</v>
      </c>
      <c r="F269" s="206" t="s">
        <v>480</v>
      </c>
      <c r="G269" s="207" t="s">
        <v>162</v>
      </c>
      <c r="H269" s="208">
        <v>1</v>
      </c>
      <c r="I269" s="55"/>
      <c r="J269" s="209">
        <f>ROUND(I269*H269,2)</f>
        <v>0</v>
      </c>
      <c r="K269" s="206"/>
      <c r="L269" s="54"/>
      <c r="M269" s="56"/>
      <c r="N269" s="117" t="s">
        <v>40</v>
      </c>
      <c r="O269" s="118"/>
      <c r="P269" s="119">
        <f>O269*H269</f>
        <v>0</v>
      </c>
      <c r="Q269" s="119">
        <v>0</v>
      </c>
      <c r="R269" s="119">
        <f>Q269*H269</f>
        <v>0</v>
      </c>
      <c r="S269" s="119">
        <v>5.5E-2</v>
      </c>
      <c r="T269" s="120">
        <f>S269*H269</f>
        <v>5.5E-2</v>
      </c>
      <c r="U269" s="70"/>
      <c r="V269" s="70"/>
      <c r="W269" s="70"/>
      <c r="X269" s="70"/>
      <c r="Y269" s="70"/>
      <c r="Z269" s="70"/>
      <c r="AA269" s="70"/>
      <c r="AB269" s="70"/>
      <c r="AC269" s="70"/>
      <c r="AD269" s="70"/>
      <c r="AE269" s="70"/>
      <c r="AR269" s="121" t="s">
        <v>149</v>
      </c>
      <c r="AT269" s="121" t="s">
        <v>144</v>
      </c>
      <c r="AU269" s="121" t="s">
        <v>82</v>
      </c>
      <c r="AY269" s="66" t="s">
        <v>142</v>
      </c>
      <c r="BE269" s="122">
        <f>IF(N269="základní",J269,0)</f>
        <v>0</v>
      </c>
      <c r="BF269" s="122">
        <f>IF(N269="snížená",J269,0)</f>
        <v>0</v>
      </c>
      <c r="BG269" s="122">
        <f>IF(N269="zákl. přenesená",J269,0)</f>
        <v>0</v>
      </c>
      <c r="BH269" s="122">
        <f>IF(N269="sníž. přenesená",J269,0)</f>
        <v>0</v>
      </c>
      <c r="BI269" s="122">
        <f>IF(N269="nulová",J269,0)</f>
        <v>0</v>
      </c>
      <c r="BJ269" s="66" t="s">
        <v>80</v>
      </c>
      <c r="BK269" s="122">
        <f>ROUND(I269*H269,2)</f>
        <v>0</v>
      </c>
      <c r="BL269" s="66" t="s">
        <v>149</v>
      </c>
      <c r="BM269" s="121" t="s">
        <v>481</v>
      </c>
    </row>
    <row r="270" spans="1:65" s="57" customFormat="1">
      <c r="A270" s="210"/>
      <c r="B270" s="211"/>
      <c r="C270" s="210"/>
      <c r="D270" s="212" t="s">
        <v>158</v>
      </c>
      <c r="E270" s="213"/>
      <c r="F270" s="214" t="s">
        <v>482</v>
      </c>
      <c r="G270" s="210"/>
      <c r="H270" s="215">
        <v>1</v>
      </c>
      <c r="J270" s="210"/>
      <c r="K270" s="210"/>
      <c r="L270" s="123"/>
      <c r="M270" s="125"/>
      <c r="N270" s="126"/>
      <c r="O270" s="126"/>
      <c r="P270" s="126"/>
      <c r="Q270" s="126"/>
      <c r="R270" s="126"/>
      <c r="S270" s="126"/>
      <c r="T270" s="127"/>
      <c r="AT270" s="124" t="s">
        <v>158</v>
      </c>
      <c r="AU270" s="124" t="s">
        <v>82</v>
      </c>
      <c r="AV270" s="57" t="s">
        <v>82</v>
      </c>
      <c r="AW270" s="57" t="s">
        <v>31</v>
      </c>
      <c r="AX270" s="57" t="s">
        <v>80</v>
      </c>
      <c r="AY270" s="124" t="s">
        <v>142</v>
      </c>
    </row>
    <row r="271" spans="1:65" s="73" customFormat="1" ht="21.75" customHeight="1">
      <c r="A271" s="143"/>
      <c r="B271" s="144"/>
      <c r="C271" s="204" t="s">
        <v>483</v>
      </c>
      <c r="D271" s="204" t="s">
        <v>144</v>
      </c>
      <c r="E271" s="205" t="s">
        <v>484</v>
      </c>
      <c r="F271" s="206" t="s">
        <v>485</v>
      </c>
      <c r="G271" s="207" t="s">
        <v>147</v>
      </c>
      <c r="H271" s="208">
        <v>2.5499999999999998</v>
      </c>
      <c r="I271" s="55"/>
      <c r="J271" s="209">
        <f>ROUND(I271*H271,2)</f>
        <v>0</v>
      </c>
      <c r="K271" s="206" t="s">
        <v>148</v>
      </c>
      <c r="L271" s="54"/>
      <c r="M271" s="56"/>
      <c r="N271" s="117" t="s">
        <v>40</v>
      </c>
      <c r="O271" s="118"/>
      <c r="P271" s="119">
        <f>O271*H271</f>
        <v>0</v>
      </c>
      <c r="Q271" s="119">
        <v>0</v>
      </c>
      <c r="R271" s="119">
        <f>Q271*H271</f>
        <v>0</v>
      </c>
      <c r="S271" s="119">
        <v>8.7999999999999995E-2</v>
      </c>
      <c r="T271" s="120">
        <f>S271*H271</f>
        <v>0.22439999999999996</v>
      </c>
      <c r="U271" s="70"/>
      <c r="V271" s="70"/>
      <c r="W271" s="70"/>
      <c r="X271" s="70"/>
      <c r="Y271" s="70"/>
      <c r="Z271" s="70"/>
      <c r="AA271" s="70"/>
      <c r="AB271" s="70"/>
      <c r="AC271" s="70"/>
      <c r="AD271" s="70"/>
      <c r="AE271" s="70"/>
      <c r="AR271" s="121" t="s">
        <v>149</v>
      </c>
      <c r="AT271" s="121" t="s">
        <v>144</v>
      </c>
      <c r="AU271" s="121" t="s">
        <v>82</v>
      </c>
      <c r="AY271" s="66" t="s">
        <v>142</v>
      </c>
      <c r="BE271" s="122">
        <f>IF(N271="základní",J271,0)</f>
        <v>0</v>
      </c>
      <c r="BF271" s="122">
        <f>IF(N271="snížená",J271,0)</f>
        <v>0</v>
      </c>
      <c r="BG271" s="122">
        <f>IF(N271="zákl. přenesená",J271,0)</f>
        <v>0</v>
      </c>
      <c r="BH271" s="122">
        <f>IF(N271="sníž. přenesená",J271,0)</f>
        <v>0</v>
      </c>
      <c r="BI271" s="122">
        <f>IF(N271="nulová",J271,0)</f>
        <v>0</v>
      </c>
      <c r="BJ271" s="66" t="s">
        <v>80</v>
      </c>
      <c r="BK271" s="122">
        <f>ROUND(I271*H271,2)</f>
        <v>0</v>
      </c>
      <c r="BL271" s="66" t="s">
        <v>149</v>
      </c>
      <c r="BM271" s="121" t="s">
        <v>486</v>
      </c>
    </row>
    <row r="272" spans="1:65" s="57" customFormat="1">
      <c r="A272" s="210"/>
      <c r="B272" s="211"/>
      <c r="C272" s="210"/>
      <c r="D272" s="212" t="s">
        <v>158</v>
      </c>
      <c r="E272" s="213"/>
      <c r="F272" s="214" t="s">
        <v>487</v>
      </c>
      <c r="G272" s="210"/>
      <c r="H272" s="215">
        <v>2.5499999999999998</v>
      </c>
      <c r="J272" s="210"/>
      <c r="K272" s="210"/>
      <c r="L272" s="123"/>
      <c r="M272" s="125"/>
      <c r="N272" s="126"/>
      <c r="O272" s="126"/>
      <c r="P272" s="126"/>
      <c r="Q272" s="126"/>
      <c r="R272" s="126"/>
      <c r="S272" s="126"/>
      <c r="T272" s="127"/>
      <c r="AT272" s="124" t="s">
        <v>158</v>
      </c>
      <c r="AU272" s="124" t="s">
        <v>82</v>
      </c>
      <c r="AV272" s="57" t="s">
        <v>82</v>
      </c>
      <c r="AW272" s="57" t="s">
        <v>31</v>
      </c>
      <c r="AX272" s="57" t="s">
        <v>80</v>
      </c>
      <c r="AY272" s="124" t="s">
        <v>142</v>
      </c>
    </row>
    <row r="273" spans="1:65" s="73" customFormat="1" ht="21.75" customHeight="1">
      <c r="A273" s="143"/>
      <c r="B273" s="144"/>
      <c r="C273" s="204" t="s">
        <v>488</v>
      </c>
      <c r="D273" s="204" t="s">
        <v>144</v>
      </c>
      <c r="E273" s="205" t="s">
        <v>489</v>
      </c>
      <c r="F273" s="206" t="s">
        <v>490</v>
      </c>
      <c r="G273" s="207" t="s">
        <v>147</v>
      </c>
      <c r="H273" s="208">
        <v>2.4</v>
      </c>
      <c r="I273" s="55"/>
      <c r="J273" s="209">
        <f>ROUND(I273*H273,2)</f>
        <v>0</v>
      </c>
      <c r="K273" s="206" t="s">
        <v>148</v>
      </c>
      <c r="L273" s="54"/>
      <c r="M273" s="56"/>
      <c r="N273" s="117" t="s">
        <v>40</v>
      </c>
      <c r="O273" s="118"/>
      <c r="P273" s="119">
        <f>O273*H273</f>
        <v>0</v>
      </c>
      <c r="Q273" s="119">
        <v>0</v>
      </c>
      <c r="R273" s="119">
        <f>Q273*H273</f>
        <v>0</v>
      </c>
      <c r="S273" s="119">
        <v>7.5999999999999998E-2</v>
      </c>
      <c r="T273" s="120">
        <f>S273*H273</f>
        <v>0.18239999999999998</v>
      </c>
      <c r="U273" s="70"/>
      <c r="V273" s="70"/>
      <c r="W273" s="70"/>
      <c r="X273" s="70"/>
      <c r="Y273" s="70"/>
      <c r="Z273" s="70"/>
      <c r="AA273" s="70"/>
      <c r="AB273" s="70"/>
      <c r="AC273" s="70"/>
      <c r="AD273" s="70"/>
      <c r="AE273" s="70"/>
      <c r="AR273" s="121" t="s">
        <v>149</v>
      </c>
      <c r="AT273" s="121" t="s">
        <v>144</v>
      </c>
      <c r="AU273" s="121" t="s">
        <v>82</v>
      </c>
      <c r="AY273" s="66" t="s">
        <v>142</v>
      </c>
      <c r="BE273" s="122">
        <f>IF(N273="základní",J273,0)</f>
        <v>0</v>
      </c>
      <c r="BF273" s="122">
        <f>IF(N273="snížená",J273,0)</f>
        <v>0</v>
      </c>
      <c r="BG273" s="122">
        <f>IF(N273="zákl. přenesená",J273,0)</f>
        <v>0</v>
      </c>
      <c r="BH273" s="122">
        <f>IF(N273="sníž. přenesená",J273,0)</f>
        <v>0</v>
      </c>
      <c r="BI273" s="122">
        <f>IF(N273="nulová",J273,0)</f>
        <v>0</v>
      </c>
      <c r="BJ273" s="66" t="s">
        <v>80</v>
      </c>
      <c r="BK273" s="122">
        <f>ROUND(I273*H273,2)</f>
        <v>0</v>
      </c>
      <c r="BL273" s="66" t="s">
        <v>149</v>
      </c>
      <c r="BM273" s="121" t="s">
        <v>491</v>
      </c>
    </row>
    <row r="274" spans="1:65" s="57" customFormat="1">
      <c r="A274" s="210"/>
      <c r="B274" s="211"/>
      <c r="C274" s="210"/>
      <c r="D274" s="212" t="s">
        <v>158</v>
      </c>
      <c r="E274" s="213"/>
      <c r="F274" s="214" t="s">
        <v>492</v>
      </c>
      <c r="G274" s="210"/>
      <c r="H274" s="215">
        <v>2.4</v>
      </c>
      <c r="J274" s="210"/>
      <c r="K274" s="210"/>
      <c r="L274" s="123"/>
      <c r="M274" s="125"/>
      <c r="N274" s="126"/>
      <c r="O274" s="126"/>
      <c r="P274" s="126"/>
      <c r="Q274" s="126"/>
      <c r="R274" s="126"/>
      <c r="S274" s="126"/>
      <c r="T274" s="127"/>
      <c r="AT274" s="124" t="s">
        <v>158</v>
      </c>
      <c r="AU274" s="124" t="s">
        <v>82</v>
      </c>
      <c r="AV274" s="57" t="s">
        <v>82</v>
      </c>
      <c r="AW274" s="57" t="s">
        <v>31</v>
      </c>
      <c r="AX274" s="57" t="s">
        <v>80</v>
      </c>
      <c r="AY274" s="124" t="s">
        <v>142</v>
      </c>
    </row>
    <row r="275" spans="1:65" s="73" customFormat="1" ht="24.2" customHeight="1">
      <c r="A275" s="143"/>
      <c r="B275" s="144"/>
      <c r="C275" s="204" t="s">
        <v>493</v>
      </c>
      <c r="D275" s="204" t="s">
        <v>144</v>
      </c>
      <c r="E275" s="205" t="s">
        <v>494</v>
      </c>
      <c r="F275" s="206" t="s">
        <v>495</v>
      </c>
      <c r="G275" s="207" t="s">
        <v>193</v>
      </c>
      <c r="H275" s="208">
        <v>1</v>
      </c>
      <c r="I275" s="55"/>
      <c r="J275" s="209">
        <f>ROUND(I275*H275,2)</f>
        <v>0</v>
      </c>
      <c r="K275" s="206"/>
      <c r="L275" s="54"/>
      <c r="M275" s="56"/>
      <c r="N275" s="117" t="s">
        <v>40</v>
      </c>
      <c r="O275" s="118"/>
      <c r="P275" s="119">
        <f>O275*H275</f>
        <v>0</v>
      </c>
      <c r="Q275" s="119">
        <v>0</v>
      </c>
      <c r="R275" s="119">
        <f>Q275*H275</f>
        <v>0</v>
      </c>
      <c r="S275" s="119">
        <v>0.16500000000000001</v>
      </c>
      <c r="T275" s="120">
        <f>S275*H275</f>
        <v>0.16500000000000001</v>
      </c>
      <c r="U275" s="70"/>
      <c r="V275" s="70"/>
      <c r="W275" s="70"/>
      <c r="X275" s="70"/>
      <c r="Y275" s="70"/>
      <c r="Z275" s="70"/>
      <c r="AA275" s="70"/>
      <c r="AB275" s="70"/>
      <c r="AC275" s="70"/>
      <c r="AD275" s="70"/>
      <c r="AE275" s="70"/>
      <c r="AR275" s="121" t="s">
        <v>149</v>
      </c>
      <c r="AT275" s="121" t="s">
        <v>144</v>
      </c>
      <c r="AU275" s="121" t="s">
        <v>82</v>
      </c>
      <c r="AY275" s="66" t="s">
        <v>142</v>
      </c>
      <c r="BE275" s="122">
        <f>IF(N275="základní",J275,0)</f>
        <v>0</v>
      </c>
      <c r="BF275" s="122">
        <f>IF(N275="snížená",J275,0)</f>
        <v>0</v>
      </c>
      <c r="BG275" s="122">
        <f>IF(N275="zákl. přenesená",J275,0)</f>
        <v>0</v>
      </c>
      <c r="BH275" s="122">
        <f>IF(N275="sníž. přenesená",J275,0)</f>
        <v>0</v>
      </c>
      <c r="BI275" s="122">
        <f>IF(N275="nulová",J275,0)</f>
        <v>0</v>
      </c>
      <c r="BJ275" s="66" t="s">
        <v>80</v>
      </c>
      <c r="BK275" s="122">
        <f>ROUND(I275*H275,2)</f>
        <v>0</v>
      </c>
      <c r="BL275" s="66" t="s">
        <v>149</v>
      </c>
      <c r="BM275" s="121" t="s">
        <v>496</v>
      </c>
    </row>
    <row r="276" spans="1:65" s="73" customFormat="1" ht="33" customHeight="1">
      <c r="A276" s="143"/>
      <c r="B276" s="144"/>
      <c r="C276" s="204" t="s">
        <v>497</v>
      </c>
      <c r="D276" s="204" t="s">
        <v>144</v>
      </c>
      <c r="E276" s="205" t="s">
        <v>498</v>
      </c>
      <c r="F276" s="206" t="s">
        <v>499</v>
      </c>
      <c r="G276" s="207" t="s">
        <v>193</v>
      </c>
      <c r="H276" s="208">
        <v>4.8</v>
      </c>
      <c r="I276" s="55"/>
      <c r="J276" s="209">
        <f>ROUND(I276*H276,2)</f>
        <v>0</v>
      </c>
      <c r="K276" s="206" t="s">
        <v>148</v>
      </c>
      <c r="L276" s="54"/>
      <c r="M276" s="56"/>
      <c r="N276" s="117" t="s">
        <v>40</v>
      </c>
      <c r="O276" s="118"/>
      <c r="P276" s="119">
        <f>O276*H276</f>
        <v>0</v>
      </c>
      <c r="Q276" s="119">
        <v>0</v>
      </c>
      <c r="R276" s="119">
        <f>Q276*H276</f>
        <v>0</v>
      </c>
      <c r="S276" s="119">
        <v>4.5999999999999999E-2</v>
      </c>
      <c r="T276" s="120">
        <f>S276*H276</f>
        <v>0.2208</v>
      </c>
      <c r="U276" s="70"/>
      <c r="V276" s="70"/>
      <c r="W276" s="70"/>
      <c r="X276" s="70"/>
      <c r="Y276" s="70"/>
      <c r="Z276" s="70"/>
      <c r="AA276" s="70"/>
      <c r="AB276" s="70"/>
      <c r="AC276" s="70"/>
      <c r="AD276" s="70"/>
      <c r="AE276" s="70"/>
      <c r="AR276" s="121" t="s">
        <v>149</v>
      </c>
      <c r="AT276" s="121" t="s">
        <v>144</v>
      </c>
      <c r="AU276" s="121" t="s">
        <v>82</v>
      </c>
      <c r="AY276" s="66" t="s">
        <v>142</v>
      </c>
      <c r="BE276" s="122">
        <f>IF(N276="základní",J276,0)</f>
        <v>0</v>
      </c>
      <c r="BF276" s="122">
        <f>IF(N276="snížená",J276,0)</f>
        <v>0</v>
      </c>
      <c r="BG276" s="122">
        <f>IF(N276="zákl. přenesená",J276,0)</f>
        <v>0</v>
      </c>
      <c r="BH276" s="122">
        <f>IF(N276="sníž. přenesená",J276,0)</f>
        <v>0</v>
      </c>
      <c r="BI276" s="122">
        <f>IF(N276="nulová",J276,0)</f>
        <v>0</v>
      </c>
      <c r="BJ276" s="66" t="s">
        <v>80</v>
      </c>
      <c r="BK276" s="122">
        <f>ROUND(I276*H276,2)</f>
        <v>0</v>
      </c>
      <c r="BL276" s="66" t="s">
        <v>149</v>
      </c>
      <c r="BM276" s="121" t="s">
        <v>500</v>
      </c>
    </row>
    <row r="277" spans="1:65" s="57" customFormat="1">
      <c r="A277" s="210"/>
      <c r="B277" s="211"/>
      <c r="C277" s="210"/>
      <c r="D277" s="212" t="s">
        <v>158</v>
      </c>
      <c r="E277" s="213"/>
      <c r="F277" s="214" t="s">
        <v>501</v>
      </c>
      <c r="G277" s="210"/>
      <c r="H277" s="215">
        <v>4.8</v>
      </c>
      <c r="J277" s="210"/>
      <c r="K277" s="210"/>
      <c r="L277" s="123"/>
      <c r="M277" s="125"/>
      <c r="N277" s="126"/>
      <c r="O277" s="126"/>
      <c r="P277" s="126"/>
      <c r="Q277" s="126"/>
      <c r="R277" s="126"/>
      <c r="S277" s="126"/>
      <c r="T277" s="127"/>
      <c r="AT277" s="124" t="s">
        <v>158</v>
      </c>
      <c r="AU277" s="124" t="s">
        <v>82</v>
      </c>
      <c r="AV277" s="57" t="s">
        <v>82</v>
      </c>
      <c r="AW277" s="57" t="s">
        <v>31</v>
      </c>
      <c r="AX277" s="57" t="s">
        <v>80</v>
      </c>
      <c r="AY277" s="124" t="s">
        <v>142</v>
      </c>
    </row>
    <row r="278" spans="1:65" s="73" customFormat="1" ht="24.2" customHeight="1">
      <c r="A278" s="143"/>
      <c r="B278" s="144"/>
      <c r="C278" s="204" t="s">
        <v>502</v>
      </c>
      <c r="D278" s="204" t="s">
        <v>144</v>
      </c>
      <c r="E278" s="205" t="s">
        <v>503</v>
      </c>
      <c r="F278" s="206" t="s">
        <v>504</v>
      </c>
      <c r="G278" s="207" t="s">
        <v>193</v>
      </c>
      <c r="H278" s="208">
        <v>9</v>
      </c>
      <c r="I278" s="55"/>
      <c r="J278" s="209">
        <f>ROUND(I278*H278,2)</f>
        <v>0</v>
      </c>
      <c r="K278" s="206" t="s">
        <v>148</v>
      </c>
      <c r="L278" s="54"/>
      <c r="M278" s="56"/>
      <c r="N278" s="117" t="s">
        <v>40</v>
      </c>
      <c r="O278" s="118"/>
      <c r="P278" s="119">
        <f>O278*H278</f>
        <v>0</v>
      </c>
      <c r="Q278" s="119">
        <v>1.47E-3</v>
      </c>
      <c r="R278" s="119">
        <f>Q278*H278</f>
        <v>1.3229999999999999E-2</v>
      </c>
      <c r="S278" s="119">
        <v>3.9E-2</v>
      </c>
      <c r="T278" s="120">
        <f>S278*H278</f>
        <v>0.35099999999999998</v>
      </c>
      <c r="U278" s="70"/>
      <c r="V278" s="70"/>
      <c r="W278" s="70"/>
      <c r="X278" s="70"/>
      <c r="Y278" s="70"/>
      <c r="Z278" s="70"/>
      <c r="AA278" s="70"/>
      <c r="AB278" s="70"/>
      <c r="AC278" s="70"/>
      <c r="AD278" s="70"/>
      <c r="AE278" s="70"/>
      <c r="AR278" s="121" t="s">
        <v>149</v>
      </c>
      <c r="AT278" s="121" t="s">
        <v>144</v>
      </c>
      <c r="AU278" s="121" t="s">
        <v>82</v>
      </c>
      <c r="AY278" s="66" t="s">
        <v>142</v>
      </c>
      <c r="BE278" s="122">
        <f>IF(N278="základní",J278,0)</f>
        <v>0</v>
      </c>
      <c r="BF278" s="122">
        <f>IF(N278="snížená",J278,0)</f>
        <v>0</v>
      </c>
      <c r="BG278" s="122">
        <f>IF(N278="zákl. přenesená",J278,0)</f>
        <v>0</v>
      </c>
      <c r="BH278" s="122">
        <f>IF(N278="sníž. přenesená",J278,0)</f>
        <v>0</v>
      </c>
      <c r="BI278" s="122">
        <f>IF(N278="nulová",J278,0)</f>
        <v>0</v>
      </c>
      <c r="BJ278" s="66" t="s">
        <v>80</v>
      </c>
      <c r="BK278" s="122">
        <f>ROUND(I278*H278,2)</f>
        <v>0</v>
      </c>
      <c r="BL278" s="66" t="s">
        <v>149</v>
      </c>
      <c r="BM278" s="121" t="s">
        <v>505</v>
      </c>
    </row>
    <row r="279" spans="1:65" s="73" customFormat="1" ht="16.5" customHeight="1">
      <c r="A279" s="143"/>
      <c r="B279" s="144"/>
      <c r="C279" s="204" t="s">
        <v>506</v>
      </c>
      <c r="D279" s="204" t="s">
        <v>144</v>
      </c>
      <c r="E279" s="205" t="s">
        <v>507</v>
      </c>
      <c r="F279" s="206" t="s">
        <v>508</v>
      </c>
      <c r="G279" s="207" t="s">
        <v>193</v>
      </c>
      <c r="H279" s="208">
        <v>27.6</v>
      </c>
      <c r="I279" s="55"/>
      <c r="J279" s="209">
        <f>ROUND(I279*H279,2)</f>
        <v>0</v>
      </c>
      <c r="K279" s="206"/>
      <c r="L279" s="54"/>
      <c r="M279" s="56"/>
      <c r="N279" s="117" t="s">
        <v>40</v>
      </c>
      <c r="O279" s="118"/>
      <c r="P279" s="119">
        <f>O279*H279</f>
        <v>0</v>
      </c>
      <c r="Q279" s="119">
        <v>1.47E-3</v>
      </c>
      <c r="R279" s="119">
        <f>Q279*H279</f>
        <v>4.0572000000000004E-2</v>
      </c>
      <c r="S279" s="119">
        <v>3.8999999999999998E-3</v>
      </c>
      <c r="T279" s="120">
        <f>S279*H279</f>
        <v>0.10764</v>
      </c>
      <c r="U279" s="70"/>
      <c r="V279" s="70"/>
      <c r="W279" s="70"/>
      <c r="X279" s="70"/>
      <c r="Y279" s="70"/>
      <c r="Z279" s="70"/>
      <c r="AA279" s="70"/>
      <c r="AB279" s="70"/>
      <c r="AC279" s="70"/>
      <c r="AD279" s="70"/>
      <c r="AE279" s="70"/>
      <c r="AR279" s="121" t="s">
        <v>149</v>
      </c>
      <c r="AT279" s="121" t="s">
        <v>144</v>
      </c>
      <c r="AU279" s="121" t="s">
        <v>82</v>
      </c>
      <c r="AY279" s="66" t="s">
        <v>142</v>
      </c>
      <c r="BE279" s="122">
        <f>IF(N279="základní",J279,0)</f>
        <v>0</v>
      </c>
      <c r="BF279" s="122">
        <f>IF(N279="snížená",J279,0)</f>
        <v>0</v>
      </c>
      <c r="BG279" s="122">
        <f>IF(N279="zákl. přenesená",J279,0)</f>
        <v>0</v>
      </c>
      <c r="BH279" s="122">
        <f>IF(N279="sníž. přenesená",J279,0)</f>
        <v>0</v>
      </c>
      <c r="BI279" s="122">
        <f>IF(N279="nulová",J279,0)</f>
        <v>0</v>
      </c>
      <c r="BJ279" s="66" t="s">
        <v>80</v>
      </c>
      <c r="BK279" s="122">
        <f>ROUND(I279*H279,2)</f>
        <v>0</v>
      </c>
      <c r="BL279" s="66" t="s">
        <v>149</v>
      </c>
      <c r="BM279" s="121" t="s">
        <v>509</v>
      </c>
    </row>
    <row r="280" spans="1:65" s="73" customFormat="1" ht="33" customHeight="1">
      <c r="A280" s="143"/>
      <c r="B280" s="144"/>
      <c r="C280" s="204" t="s">
        <v>510</v>
      </c>
      <c r="D280" s="204" t="s">
        <v>144</v>
      </c>
      <c r="E280" s="205" t="s">
        <v>511</v>
      </c>
      <c r="F280" s="206" t="s">
        <v>512</v>
      </c>
      <c r="G280" s="207" t="s">
        <v>147</v>
      </c>
      <c r="H280" s="208">
        <v>17.600000000000001</v>
      </c>
      <c r="I280" s="55"/>
      <c r="J280" s="209">
        <f>ROUND(I280*H280,2)</f>
        <v>0</v>
      </c>
      <c r="K280" s="206" t="s">
        <v>148</v>
      </c>
      <c r="L280" s="54"/>
      <c r="M280" s="56"/>
      <c r="N280" s="117" t="s">
        <v>40</v>
      </c>
      <c r="O280" s="118"/>
      <c r="P280" s="119">
        <f>O280*H280</f>
        <v>0</v>
      </c>
      <c r="Q280" s="119">
        <v>0</v>
      </c>
      <c r="R280" s="119">
        <f>Q280*H280</f>
        <v>0</v>
      </c>
      <c r="S280" s="119">
        <v>0.01</v>
      </c>
      <c r="T280" s="120">
        <f>S280*H280</f>
        <v>0.17600000000000002</v>
      </c>
      <c r="U280" s="70"/>
      <c r="V280" s="70"/>
      <c r="W280" s="70"/>
      <c r="X280" s="70"/>
      <c r="Y280" s="70"/>
      <c r="Z280" s="70"/>
      <c r="AA280" s="70"/>
      <c r="AB280" s="70"/>
      <c r="AC280" s="70"/>
      <c r="AD280" s="70"/>
      <c r="AE280" s="70"/>
      <c r="AR280" s="121" t="s">
        <v>149</v>
      </c>
      <c r="AT280" s="121" t="s">
        <v>144</v>
      </c>
      <c r="AU280" s="121" t="s">
        <v>82</v>
      </c>
      <c r="AY280" s="66" t="s">
        <v>142</v>
      </c>
      <c r="BE280" s="122">
        <f>IF(N280="základní",J280,0)</f>
        <v>0</v>
      </c>
      <c r="BF280" s="122">
        <f>IF(N280="snížená",J280,0)</f>
        <v>0</v>
      </c>
      <c r="BG280" s="122">
        <f>IF(N280="zákl. přenesená",J280,0)</f>
        <v>0</v>
      </c>
      <c r="BH280" s="122">
        <f>IF(N280="sníž. přenesená",J280,0)</f>
        <v>0</v>
      </c>
      <c r="BI280" s="122">
        <f>IF(N280="nulová",J280,0)</f>
        <v>0</v>
      </c>
      <c r="BJ280" s="66" t="s">
        <v>80</v>
      </c>
      <c r="BK280" s="122">
        <f>ROUND(I280*H280,2)</f>
        <v>0</v>
      </c>
      <c r="BL280" s="66" t="s">
        <v>149</v>
      </c>
      <c r="BM280" s="121" t="s">
        <v>513</v>
      </c>
    </row>
    <row r="281" spans="1:65" s="73" customFormat="1" ht="33" customHeight="1">
      <c r="A281" s="143"/>
      <c r="B281" s="144"/>
      <c r="C281" s="204" t="s">
        <v>514</v>
      </c>
      <c r="D281" s="204" t="s">
        <v>144</v>
      </c>
      <c r="E281" s="205" t="s">
        <v>515</v>
      </c>
      <c r="F281" s="206" t="s">
        <v>516</v>
      </c>
      <c r="G281" s="207" t="s">
        <v>147</v>
      </c>
      <c r="H281" s="208">
        <v>128.023</v>
      </c>
      <c r="I281" s="55"/>
      <c r="J281" s="209">
        <f>ROUND(I281*H281,2)</f>
        <v>0</v>
      </c>
      <c r="K281" s="206" t="s">
        <v>148</v>
      </c>
      <c r="L281" s="54"/>
      <c r="M281" s="56"/>
      <c r="N281" s="117" t="s">
        <v>40</v>
      </c>
      <c r="O281" s="118"/>
      <c r="P281" s="119">
        <f>O281*H281</f>
        <v>0</v>
      </c>
      <c r="Q281" s="119">
        <v>0</v>
      </c>
      <c r="R281" s="119">
        <f>Q281*H281</f>
        <v>0</v>
      </c>
      <c r="S281" s="119">
        <v>4.5999999999999999E-2</v>
      </c>
      <c r="T281" s="120">
        <f>S281*H281</f>
        <v>5.8890579999999995</v>
      </c>
      <c r="U281" s="70"/>
      <c r="V281" s="70"/>
      <c r="W281" s="70"/>
      <c r="X281" s="70"/>
      <c r="Y281" s="70"/>
      <c r="Z281" s="70"/>
      <c r="AA281" s="70"/>
      <c r="AB281" s="70"/>
      <c r="AC281" s="70"/>
      <c r="AD281" s="70"/>
      <c r="AE281" s="70"/>
      <c r="AR281" s="121" t="s">
        <v>149</v>
      </c>
      <c r="AT281" s="121" t="s">
        <v>144</v>
      </c>
      <c r="AU281" s="121" t="s">
        <v>82</v>
      </c>
      <c r="AY281" s="66" t="s">
        <v>142</v>
      </c>
      <c r="BE281" s="122">
        <f>IF(N281="základní",J281,0)</f>
        <v>0</v>
      </c>
      <c r="BF281" s="122">
        <f>IF(N281="snížená",J281,0)</f>
        <v>0</v>
      </c>
      <c r="BG281" s="122">
        <f>IF(N281="zákl. přenesená",J281,0)</f>
        <v>0</v>
      </c>
      <c r="BH281" s="122">
        <f>IF(N281="sníž. přenesená",J281,0)</f>
        <v>0</v>
      </c>
      <c r="BI281" s="122">
        <f>IF(N281="nulová",J281,0)</f>
        <v>0</v>
      </c>
      <c r="BJ281" s="66" t="s">
        <v>80</v>
      </c>
      <c r="BK281" s="122">
        <f>ROUND(I281*H281,2)</f>
        <v>0</v>
      </c>
      <c r="BL281" s="66" t="s">
        <v>149</v>
      </c>
      <c r="BM281" s="121" t="s">
        <v>517</v>
      </c>
    </row>
    <row r="282" spans="1:65" s="57" customFormat="1">
      <c r="A282" s="210"/>
      <c r="B282" s="211"/>
      <c r="C282" s="210"/>
      <c r="D282" s="212" t="s">
        <v>158</v>
      </c>
      <c r="E282" s="213"/>
      <c r="F282" s="214" t="s">
        <v>518</v>
      </c>
      <c r="G282" s="210"/>
      <c r="H282" s="215">
        <v>75.05</v>
      </c>
      <c r="J282" s="210"/>
      <c r="K282" s="210"/>
      <c r="L282" s="123"/>
      <c r="M282" s="125"/>
      <c r="N282" s="126"/>
      <c r="O282" s="126"/>
      <c r="P282" s="126"/>
      <c r="Q282" s="126"/>
      <c r="R282" s="126"/>
      <c r="S282" s="126"/>
      <c r="T282" s="127"/>
      <c r="AT282" s="124" t="s">
        <v>158</v>
      </c>
      <c r="AU282" s="124" t="s">
        <v>82</v>
      </c>
      <c r="AV282" s="57" t="s">
        <v>82</v>
      </c>
      <c r="AW282" s="57" t="s">
        <v>31</v>
      </c>
      <c r="AX282" s="57" t="s">
        <v>75</v>
      </c>
      <c r="AY282" s="124" t="s">
        <v>142</v>
      </c>
    </row>
    <row r="283" spans="1:65" s="57" customFormat="1" ht="22.5">
      <c r="A283" s="210"/>
      <c r="B283" s="211"/>
      <c r="C283" s="210"/>
      <c r="D283" s="212" t="s">
        <v>158</v>
      </c>
      <c r="E283" s="213"/>
      <c r="F283" s="214" t="s">
        <v>519</v>
      </c>
      <c r="G283" s="210"/>
      <c r="H283" s="215">
        <v>43.262</v>
      </c>
      <c r="J283" s="210"/>
      <c r="K283" s="210"/>
      <c r="L283" s="123"/>
      <c r="M283" s="125"/>
      <c r="N283" s="126"/>
      <c r="O283" s="126"/>
      <c r="P283" s="126"/>
      <c r="Q283" s="126"/>
      <c r="R283" s="126"/>
      <c r="S283" s="126"/>
      <c r="T283" s="127"/>
      <c r="AT283" s="124" t="s">
        <v>158</v>
      </c>
      <c r="AU283" s="124" t="s">
        <v>82</v>
      </c>
      <c r="AV283" s="57" t="s">
        <v>82</v>
      </c>
      <c r="AW283" s="57" t="s">
        <v>31</v>
      </c>
      <c r="AX283" s="57" t="s">
        <v>75</v>
      </c>
      <c r="AY283" s="124" t="s">
        <v>142</v>
      </c>
    </row>
    <row r="284" spans="1:65" s="57" customFormat="1">
      <c r="A284" s="210"/>
      <c r="B284" s="211"/>
      <c r="C284" s="210"/>
      <c r="D284" s="212" t="s">
        <v>158</v>
      </c>
      <c r="E284" s="213"/>
      <c r="F284" s="214" t="s">
        <v>520</v>
      </c>
      <c r="G284" s="210"/>
      <c r="H284" s="215">
        <v>3.8250000000000002</v>
      </c>
      <c r="J284" s="210"/>
      <c r="K284" s="210"/>
      <c r="L284" s="123"/>
      <c r="M284" s="125"/>
      <c r="N284" s="126"/>
      <c r="O284" s="126"/>
      <c r="P284" s="126"/>
      <c r="Q284" s="126"/>
      <c r="R284" s="126"/>
      <c r="S284" s="126"/>
      <c r="T284" s="127"/>
      <c r="AT284" s="124" t="s">
        <v>158</v>
      </c>
      <c r="AU284" s="124" t="s">
        <v>82</v>
      </c>
      <c r="AV284" s="57" t="s">
        <v>82</v>
      </c>
      <c r="AW284" s="57" t="s">
        <v>31</v>
      </c>
      <c r="AX284" s="57" t="s">
        <v>75</v>
      </c>
      <c r="AY284" s="124" t="s">
        <v>142</v>
      </c>
    </row>
    <row r="285" spans="1:65" s="57" customFormat="1">
      <c r="A285" s="210"/>
      <c r="B285" s="211"/>
      <c r="C285" s="210"/>
      <c r="D285" s="212" t="s">
        <v>158</v>
      </c>
      <c r="E285" s="213"/>
      <c r="F285" s="214" t="s">
        <v>521</v>
      </c>
      <c r="G285" s="210"/>
      <c r="H285" s="215">
        <v>5.8860000000000001</v>
      </c>
      <c r="J285" s="210"/>
      <c r="K285" s="210"/>
      <c r="L285" s="123"/>
      <c r="M285" s="125"/>
      <c r="N285" s="126"/>
      <c r="O285" s="126"/>
      <c r="P285" s="126"/>
      <c r="Q285" s="126"/>
      <c r="R285" s="126"/>
      <c r="S285" s="126"/>
      <c r="T285" s="127"/>
      <c r="AT285" s="124" t="s">
        <v>158</v>
      </c>
      <c r="AU285" s="124" t="s">
        <v>82</v>
      </c>
      <c r="AV285" s="57" t="s">
        <v>82</v>
      </c>
      <c r="AW285" s="57" t="s">
        <v>31</v>
      </c>
      <c r="AX285" s="57" t="s">
        <v>75</v>
      </c>
      <c r="AY285" s="124" t="s">
        <v>142</v>
      </c>
    </row>
    <row r="286" spans="1:65" s="60" customFormat="1">
      <c r="A286" s="223"/>
      <c r="B286" s="224"/>
      <c r="C286" s="223"/>
      <c r="D286" s="212" t="s">
        <v>158</v>
      </c>
      <c r="E286" s="225"/>
      <c r="F286" s="226" t="s">
        <v>353</v>
      </c>
      <c r="G286" s="223"/>
      <c r="H286" s="227">
        <v>128.023</v>
      </c>
      <c r="J286" s="223"/>
      <c r="K286" s="223"/>
      <c r="L286" s="130"/>
      <c r="M286" s="132"/>
      <c r="N286" s="133"/>
      <c r="O286" s="133"/>
      <c r="P286" s="133"/>
      <c r="Q286" s="133"/>
      <c r="R286" s="133"/>
      <c r="S286" s="133"/>
      <c r="T286" s="134"/>
      <c r="AT286" s="131" t="s">
        <v>158</v>
      </c>
      <c r="AU286" s="131" t="s">
        <v>82</v>
      </c>
      <c r="AV286" s="60" t="s">
        <v>149</v>
      </c>
      <c r="AW286" s="60" t="s">
        <v>31</v>
      </c>
      <c r="AX286" s="60" t="s">
        <v>80</v>
      </c>
      <c r="AY286" s="131" t="s">
        <v>142</v>
      </c>
    </row>
    <row r="287" spans="1:65" s="73" customFormat="1" ht="37.9" customHeight="1">
      <c r="A287" s="143"/>
      <c r="B287" s="144"/>
      <c r="C287" s="204" t="s">
        <v>522</v>
      </c>
      <c r="D287" s="204" t="s">
        <v>144</v>
      </c>
      <c r="E287" s="205" t="s">
        <v>523</v>
      </c>
      <c r="F287" s="206" t="s">
        <v>524</v>
      </c>
      <c r="G287" s="207" t="s">
        <v>147</v>
      </c>
      <c r="H287" s="208">
        <v>15</v>
      </c>
      <c r="I287" s="55"/>
      <c r="J287" s="209">
        <f>ROUND(I287*H287,2)</f>
        <v>0</v>
      </c>
      <c r="K287" s="206" t="s">
        <v>148</v>
      </c>
      <c r="L287" s="54"/>
      <c r="M287" s="56"/>
      <c r="N287" s="117" t="s">
        <v>40</v>
      </c>
      <c r="O287" s="118"/>
      <c r="P287" s="119">
        <f>O287*H287</f>
        <v>0</v>
      </c>
      <c r="Q287" s="119">
        <v>0</v>
      </c>
      <c r="R287" s="119">
        <f>Q287*H287</f>
        <v>0</v>
      </c>
      <c r="S287" s="119">
        <v>5.8999999999999997E-2</v>
      </c>
      <c r="T287" s="120">
        <f>S287*H287</f>
        <v>0.88500000000000001</v>
      </c>
      <c r="U287" s="70"/>
      <c r="V287" s="70"/>
      <c r="W287" s="70"/>
      <c r="X287" s="70"/>
      <c r="Y287" s="70"/>
      <c r="Z287" s="70"/>
      <c r="AA287" s="70"/>
      <c r="AB287" s="70"/>
      <c r="AC287" s="70"/>
      <c r="AD287" s="70"/>
      <c r="AE287" s="70"/>
      <c r="AR287" s="121" t="s">
        <v>149</v>
      </c>
      <c r="AT287" s="121" t="s">
        <v>144</v>
      </c>
      <c r="AU287" s="121" t="s">
        <v>82</v>
      </c>
      <c r="AY287" s="66" t="s">
        <v>142</v>
      </c>
      <c r="BE287" s="122">
        <f>IF(N287="základní",J287,0)</f>
        <v>0</v>
      </c>
      <c r="BF287" s="122">
        <f>IF(N287="snížená",J287,0)</f>
        <v>0</v>
      </c>
      <c r="BG287" s="122">
        <f>IF(N287="zákl. přenesená",J287,0)</f>
        <v>0</v>
      </c>
      <c r="BH287" s="122">
        <f>IF(N287="sníž. přenesená",J287,0)</f>
        <v>0</v>
      </c>
      <c r="BI287" s="122">
        <f>IF(N287="nulová",J287,0)</f>
        <v>0</v>
      </c>
      <c r="BJ287" s="66" t="s">
        <v>80</v>
      </c>
      <c r="BK287" s="122">
        <f>ROUND(I287*H287,2)</f>
        <v>0</v>
      </c>
      <c r="BL287" s="66" t="s">
        <v>149</v>
      </c>
      <c r="BM287" s="121" t="s">
        <v>525</v>
      </c>
    </row>
    <row r="288" spans="1:65" s="73" customFormat="1" ht="24.2" customHeight="1">
      <c r="A288" s="143"/>
      <c r="B288" s="144"/>
      <c r="C288" s="204" t="s">
        <v>526</v>
      </c>
      <c r="D288" s="204" t="s">
        <v>144</v>
      </c>
      <c r="E288" s="205" t="s">
        <v>527</v>
      </c>
      <c r="F288" s="206" t="s">
        <v>528</v>
      </c>
      <c r="G288" s="207" t="s">
        <v>147</v>
      </c>
      <c r="H288" s="208">
        <v>75.05</v>
      </c>
      <c r="I288" s="55"/>
      <c r="J288" s="209">
        <f>ROUND(I288*H288,2)</f>
        <v>0</v>
      </c>
      <c r="K288" s="206" t="s">
        <v>148</v>
      </c>
      <c r="L288" s="54"/>
      <c r="M288" s="56"/>
      <c r="N288" s="117" t="s">
        <v>40</v>
      </c>
      <c r="O288" s="118"/>
      <c r="P288" s="119">
        <f>O288*H288</f>
        <v>0</v>
      </c>
      <c r="Q288" s="119">
        <v>0</v>
      </c>
      <c r="R288" s="119">
        <f>Q288*H288</f>
        <v>0</v>
      </c>
      <c r="S288" s="119">
        <v>6.8000000000000005E-2</v>
      </c>
      <c r="T288" s="120">
        <f>S288*H288</f>
        <v>5.1034000000000006</v>
      </c>
      <c r="U288" s="70"/>
      <c r="V288" s="70"/>
      <c r="W288" s="70"/>
      <c r="X288" s="70"/>
      <c r="Y288" s="70"/>
      <c r="Z288" s="70"/>
      <c r="AA288" s="70"/>
      <c r="AB288" s="70"/>
      <c r="AC288" s="70"/>
      <c r="AD288" s="70"/>
      <c r="AE288" s="70"/>
      <c r="AR288" s="121" t="s">
        <v>149</v>
      </c>
      <c r="AT288" s="121" t="s">
        <v>144</v>
      </c>
      <c r="AU288" s="121" t="s">
        <v>82</v>
      </c>
      <c r="AY288" s="66" t="s">
        <v>142</v>
      </c>
      <c r="BE288" s="122">
        <f>IF(N288="základní",J288,0)</f>
        <v>0</v>
      </c>
      <c r="BF288" s="122">
        <f>IF(N288="snížená",J288,0)</f>
        <v>0</v>
      </c>
      <c r="BG288" s="122">
        <f>IF(N288="zákl. přenesená",J288,0)</f>
        <v>0</v>
      </c>
      <c r="BH288" s="122">
        <f>IF(N288="sníž. přenesená",J288,0)</f>
        <v>0</v>
      </c>
      <c r="BI288" s="122">
        <f>IF(N288="nulová",J288,0)</f>
        <v>0</v>
      </c>
      <c r="BJ288" s="66" t="s">
        <v>80</v>
      </c>
      <c r="BK288" s="122">
        <f>ROUND(I288*H288,2)</f>
        <v>0</v>
      </c>
      <c r="BL288" s="66" t="s">
        <v>149</v>
      </c>
      <c r="BM288" s="121" t="s">
        <v>529</v>
      </c>
    </row>
    <row r="289" spans="1:65" s="57" customFormat="1">
      <c r="A289" s="210"/>
      <c r="B289" s="211"/>
      <c r="C289" s="210"/>
      <c r="D289" s="212" t="s">
        <v>158</v>
      </c>
      <c r="E289" s="213"/>
      <c r="F289" s="214" t="s">
        <v>530</v>
      </c>
      <c r="G289" s="210"/>
      <c r="H289" s="215">
        <v>75.05</v>
      </c>
      <c r="J289" s="210"/>
      <c r="K289" s="210"/>
      <c r="L289" s="123"/>
      <c r="M289" s="125"/>
      <c r="N289" s="126"/>
      <c r="O289" s="126"/>
      <c r="P289" s="126"/>
      <c r="Q289" s="126"/>
      <c r="R289" s="126"/>
      <c r="S289" s="126"/>
      <c r="T289" s="127"/>
      <c r="AT289" s="124" t="s">
        <v>158</v>
      </c>
      <c r="AU289" s="124" t="s">
        <v>82</v>
      </c>
      <c r="AV289" s="57" t="s">
        <v>82</v>
      </c>
      <c r="AW289" s="57" t="s">
        <v>31</v>
      </c>
      <c r="AX289" s="57" t="s">
        <v>80</v>
      </c>
      <c r="AY289" s="124" t="s">
        <v>142</v>
      </c>
    </row>
    <row r="290" spans="1:65" s="73" customFormat="1" ht="24.2" customHeight="1">
      <c r="A290" s="143"/>
      <c r="B290" s="144"/>
      <c r="C290" s="204" t="s">
        <v>531</v>
      </c>
      <c r="D290" s="204" t="s">
        <v>144</v>
      </c>
      <c r="E290" s="205" t="s">
        <v>532</v>
      </c>
      <c r="F290" s="206" t="s">
        <v>533</v>
      </c>
      <c r="G290" s="207" t="s">
        <v>193</v>
      </c>
      <c r="H290" s="208">
        <v>15</v>
      </c>
      <c r="I290" s="55"/>
      <c r="J290" s="209">
        <f t="shared" ref="J290:J295" si="30">ROUND(I290*H290,2)</f>
        <v>0</v>
      </c>
      <c r="K290" s="206" t="s">
        <v>148</v>
      </c>
      <c r="L290" s="54"/>
      <c r="M290" s="56"/>
      <c r="N290" s="117" t="s">
        <v>40</v>
      </c>
      <c r="O290" s="118"/>
      <c r="P290" s="119">
        <f t="shared" ref="P290:P295" si="31">O290*H290</f>
        <v>0</v>
      </c>
      <c r="Q290" s="119">
        <v>0</v>
      </c>
      <c r="R290" s="119">
        <f t="shared" ref="R290:R295" si="32">Q290*H290</f>
        <v>0</v>
      </c>
      <c r="S290" s="119">
        <v>0</v>
      </c>
      <c r="T290" s="120">
        <f t="shared" ref="T290:T295" si="33">S290*H290</f>
        <v>0</v>
      </c>
      <c r="U290" s="70"/>
      <c r="V290" s="70"/>
      <c r="W290" s="70"/>
      <c r="X290" s="70"/>
      <c r="Y290" s="70"/>
      <c r="Z290" s="70"/>
      <c r="AA290" s="70"/>
      <c r="AB290" s="70"/>
      <c r="AC290" s="70"/>
      <c r="AD290" s="70"/>
      <c r="AE290" s="70"/>
      <c r="AR290" s="121" t="s">
        <v>149</v>
      </c>
      <c r="AT290" s="121" t="s">
        <v>144</v>
      </c>
      <c r="AU290" s="121" t="s">
        <v>82</v>
      </c>
      <c r="AY290" s="66" t="s">
        <v>142</v>
      </c>
      <c r="BE290" s="122">
        <f t="shared" ref="BE290:BE295" si="34">IF(N290="základní",J290,0)</f>
        <v>0</v>
      </c>
      <c r="BF290" s="122">
        <f t="shared" ref="BF290:BF295" si="35">IF(N290="snížená",J290,0)</f>
        <v>0</v>
      </c>
      <c r="BG290" s="122">
        <f t="shared" ref="BG290:BG295" si="36">IF(N290="zákl. přenesená",J290,0)</f>
        <v>0</v>
      </c>
      <c r="BH290" s="122">
        <f t="shared" ref="BH290:BH295" si="37">IF(N290="sníž. přenesená",J290,0)</f>
        <v>0</v>
      </c>
      <c r="BI290" s="122">
        <f t="shared" ref="BI290:BI295" si="38">IF(N290="nulová",J290,0)</f>
        <v>0</v>
      </c>
      <c r="BJ290" s="66" t="s">
        <v>80</v>
      </c>
      <c r="BK290" s="122">
        <f t="shared" ref="BK290:BK295" si="39">ROUND(I290*H290,2)</f>
        <v>0</v>
      </c>
      <c r="BL290" s="66" t="s">
        <v>149</v>
      </c>
      <c r="BM290" s="121" t="s">
        <v>534</v>
      </c>
    </row>
    <row r="291" spans="1:65" s="73" customFormat="1" ht="33" customHeight="1">
      <c r="A291" s="143"/>
      <c r="B291" s="144"/>
      <c r="C291" s="204" t="s">
        <v>535</v>
      </c>
      <c r="D291" s="204" t="s">
        <v>144</v>
      </c>
      <c r="E291" s="205" t="s">
        <v>536</v>
      </c>
      <c r="F291" s="206" t="s">
        <v>537</v>
      </c>
      <c r="G291" s="207" t="s">
        <v>193</v>
      </c>
      <c r="H291" s="208">
        <v>15</v>
      </c>
      <c r="I291" s="55"/>
      <c r="J291" s="209">
        <f t="shared" si="30"/>
        <v>0</v>
      </c>
      <c r="K291" s="206" t="s">
        <v>148</v>
      </c>
      <c r="L291" s="54"/>
      <c r="M291" s="56"/>
      <c r="N291" s="117" t="s">
        <v>40</v>
      </c>
      <c r="O291" s="118"/>
      <c r="P291" s="119">
        <f t="shared" si="31"/>
        <v>0</v>
      </c>
      <c r="Q291" s="119">
        <v>4.4600000000000004E-3</v>
      </c>
      <c r="R291" s="119">
        <f t="shared" si="32"/>
        <v>6.6900000000000001E-2</v>
      </c>
      <c r="S291" s="119">
        <v>0</v>
      </c>
      <c r="T291" s="120">
        <f t="shared" si="33"/>
        <v>0</v>
      </c>
      <c r="U291" s="70"/>
      <c r="V291" s="70"/>
      <c r="W291" s="70"/>
      <c r="X291" s="70"/>
      <c r="Y291" s="70"/>
      <c r="Z291" s="70"/>
      <c r="AA291" s="70"/>
      <c r="AB291" s="70"/>
      <c r="AC291" s="70"/>
      <c r="AD291" s="70"/>
      <c r="AE291" s="70"/>
      <c r="AR291" s="121" t="s">
        <v>149</v>
      </c>
      <c r="AT291" s="121" t="s">
        <v>144</v>
      </c>
      <c r="AU291" s="121" t="s">
        <v>82</v>
      </c>
      <c r="AY291" s="66" t="s">
        <v>142</v>
      </c>
      <c r="BE291" s="122">
        <f t="shared" si="34"/>
        <v>0</v>
      </c>
      <c r="BF291" s="122">
        <f t="shared" si="35"/>
        <v>0</v>
      </c>
      <c r="BG291" s="122">
        <f t="shared" si="36"/>
        <v>0</v>
      </c>
      <c r="BH291" s="122">
        <f t="shared" si="37"/>
        <v>0</v>
      </c>
      <c r="BI291" s="122">
        <f t="shared" si="38"/>
        <v>0</v>
      </c>
      <c r="BJ291" s="66" t="s">
        <v>80</v>
      </c>
      <c r="BK291" s="122">
        <f t="shared" si="39"/>
        <v>0</v>
      </c>
      <c r="BL291" s="66" t="s">
        <v>149</v>
      </c>
      <c r="BM291" s="121" t="s">
        <v>538</v>
      </c>
    </row>
    <row r="292" spans="1:65" s="73" customFormat="1" ht="33" customHeight="1">
      <c r="A292" s="143"/>
      <c r="B292" s="144"/>
      <c r="C292" s="204" t="s">
        <v>539</v>
      </c>
      <c r="D292" s="204" t="s">
        <v>144</v>
      </c>
      <c r="E292" s="205" t="s">
        <v>540</v>
      </c>
      <c r="F292" s="206" t="s">
        <v>541</v>
      </c>
      <c r="G292" s="207" t="s">
        <v>193</v>
      </c>
      <c r="H292" s="208">
        <v>12.6</v>
      </c>
      <c r="I292" s="55"/>
      <c r="J292" s="209">
        <f t="shared" si="30"/>
        <v>0</v>
      </c>
      <c r="K292" s="206" t="s">
        <v>148</v>
      </c>
      <c r="L292" s="54"/>
      <c r="M292" s="56"/>
      <c r="N292" s="117" t="s">
        <v>40</v>
      </c>
      <c r="O292" s="118"/>
      <c r="P292" s="119">
        <f t="shared" si="31"/>
        <v>0</v>
      </c>
      <c r="Q292" s="119">
        <v>2.2899999999999999E-3</v>
      </c>
      <c r="R292" s="119">
        <f t="shared" si="32"/>
        <v>2.8853999999999998E-2</v>
      </c>
      <c r="S292" s="119">
        <v>3.0000000000000001E-3</v>
      </c>
      <c r="T292" s="120">
        <f t="shared" si="33"/>
        <v>3.78E-2</v>
      </c>
      <c r="U292" s="70"/>
      <c r="V292" s="70"/>
      <c r="W292" s="70"/>
      <c r="X292" s="70"/>
      <c r="Y292" s="70"/>
      <c r="Z292" s="70"/>
      <c r="AA292" s="70"/>
      <c r="AB292" s="70"/>
      <c r="AC292" s="70"/>
      <c r="AD292" s="70"/>
      <c r="AE292" s="70"/>
      <c r="AR292" s="121" t="s">
        <v>149</v>
      </c>
      <c r="AT292" s="121" t="s">
        <v>144</v>
      </c>
      <c r="AU292" s="121" t="s">
        <v>82</v>
      </c>
      <c r="AY292" s="66" t="s">
        <v>142</v>
      </c>
      <c r="BE292" s="122">
        <f t="shared" si="34"/>
        <v>0</v>
      </c>
      <c r="BF292" s="122">
        <f t="shared" si="35"/>
        <v>0</v>
      </c>
      <c r="BG292" s="122">
        <f t="shared" si="36"/>
        <v>0</v>
      </c>
      <c r="BH292" s="122">
        <f t="shared" si="37"/>
        <v>0</v>
      </c>
      <c r="BI292" s="122">
        <f t="shared" si="38"/>
        <v>0</v>
      </c>
      <c r="BJ292" s="66" t="s">
        <v>80</v>
      </c>
      <c r="BK292" s="122">
        <f t="shared" si="39"/>
        <v>0</v>
      </c>
      <c r="BL292" s="66" t="s">
        <v>149</v>
      </c>
      <c r="BM292" s="121" t="s">
        <v>542</v>
      </c>
    </row>
    <row r="293" spans="1:65" s="73" customFormat="1" ht="37.9" customHeight="1">
      <c r="A293" s="143"/>
      <c r="B293" s="144"/>
      <c r="C293" s="204" t="s">
        <v>543</v>
      </c>
      <c r="D293" s="204" t="s">
        <v>144</v>
      </c>
      <c r="E293" s="205" t="s">
        <v>544</v>
      </c>
      <c r="F293" s="206" t="s">
        <v>545</v>
      </c>
      <c r="G293" s="207" t="s">
        <v>193</v>
      </c>
      <c r="H293" s="208">
        <v>13</v>
      </c>
      <c r="I293" s="55"/>
      <c r="J293" s="209">
        <f t="shared" si="30"/>
        <v>0</v>
      </c>
      <c r="K293" s="206"/>
      <c r="L293" s="54"/>
      <c r="M293" s="56"/>
      <c r="N293" s="117" t="s">
        <v>40</v>
      </c>
      <c r="O293" s="118"/>
      <c r="P293" s="119">
        <f t="shared" si="31"/>
        <v>0</v>
      </c>
      <c r="Q293" s="119">
        <v>0.02</v>
      </c>
      <c r="R293" s="119">
        <f t="shared" si="32"/>
        <v>0.26</v>
      </c>
      <c r="S293" s="119">
        <v>0</v>
      </c>
      <c r="T293" s="120">
        <f t="shared" si="33"/>
        <v>0</v>
      </c>
      <c r="U293" s="70"/>
      <c r="V293" s="70"/>
      <c r="W293" s="70"/>
      <c r="X293" s="70"/>
      <c r="Y293" s="70"/>
      <c r="Z293" s="70"/>
      <c r="AA293" s="70"/>
      <c r="AB293" s="70"/>
      <c r="AC293" s="70"/>
      <c r="AD293" s="70"/>
      <c r="AE293" s="70"/>
      <c r="AR293" s="121" t="s">
        <v>149</v>
      </c>
      <c r="AT293" s="121" t="s">
        <v>144</v>
      </c>
      <c r="AU293" s="121" t="s">
        <v>82</v>
      </c>
      <c r="AY293" s="66" t="s">
        <v>142</v>
      </c>
      <c r="BE293" s="122">
        <f t="shared" si="34"/>
        <v>0</v>
      </c>
      <c r="BF293" s="122">
        <f t="shared" si="35"/>
        <v>0</v>
      </c>
      <c r="BG293" s="122">
        <f t="shared" si="36"/>
        <v>0</v>
      </c>
      <c r="BH293" s="122">
        <f t="shared" si="37"/>
        <v>0</v>
      </c>
      <c r="BI293" s="122">
        <f t="shared" si="38"/>
        <v>0</v>
      </c>
      <c r="BJ293" s="66" t="s">
        <v>80</v>
      </c>
      <c r="BK293" s="122">
        <f t="shared" si="39"/>
        <v>0</v>
      </c>
      <c r="BL293" s="66" t="s">
        <v>149</v>
      </c>
      <c r="BM293" s="121" t="s">
        <v>546</v>
      </c>
    </row>
    <row r="294" spans="1:65" s="73" customFormat="1" ht="37.9" customHeight="1">
      <c r="A294" s="143"/>
      <c r="B294" s="144"/>
      <c r="C294" s="204" t="s">
        <v>547</v>
      </c>
      <c r="D294" s="204" t="s">
        <v>144</v>
      </c>
      <c r="E294" s="205" t="s">
        <v>548</v>
      </c>
      <c r="F294" s="206" t="s">
        <v>549</v>
      </c>
      <c r="G294" s="207" t="s">
        <v>193</v>
      </c>
      <c r="H294" s="208">
        <v>20</v>
      </c>
      <c r="I294" s="55"/>
      <c r="J294" s="209">
        <f t="shared" si="30"/>
        <v>0</v>
      </c>
      <c r="K294" s="206"/>
      <c r="L294" s="54"/>
      <c r="M294" s="56"/>
      <c r="N294" s="117" t="s">
        <v>40</v>
      </c>
      <c r="O294" s="118"/>
      <c r="P294" s="119">
        <f t="shared" si="31"/>
        <v>0</v>
      </c>
      <c r="Q294" s="119">
        <v>0.02</v>
      </c>
      <c r="R294" s="119">
        <f t="shared" si="32"/>
        <v>0.4</v>
      </c>
      <c r="S294" s="119">
        <v>0</v>
      </c>
      <c r="T294" s="120">
        <f t="shared" si="33"/>
        <v>0</v>
      </c>
      <c r="U294" s="70"/>
      <c r="V294" s="70"/>
      <c r="W294" s="70"/>
      <c r="X294" s="70"/>
      <c r="Y294" s="70"/>
      <c r="Z294" s="70"/>
      <c r="AA294" s="70"/>
      <c r="AB294" s="70"/>
      <c r="AC294" s="70"/>
      <c r="AD294" s="70"/>
      <c r="AE294" s="70"/>
      <c r="AR294" s="121" t="s">
        <v>149</v>
      </c>
      <c r="AT294" s="121" t="s">
        <v>144</v>
      </c>
      <c r="AU294" s="121" t="s">
        <v>82</v>
      </c>
      <c r="AY294" s="66" t="s">
        <v>142</v>
      </c>
      <c r="BE294" s="122">
        <f t="shared" si="34"/>
        <v>0</v>
      </c>
      <c r="BF294" s="122">
        <f t="shared" si="35"/>
        <v>0</v>
      </c>
      <c r="BG294" s="122">
        <f t="shared" si="36"/>
        <v>0</v>
      </c>
      <c r="BH294" s="122">
        <f t="shared" si="37"/>
        <v>0</v>
      </c>
      <c r="BI294" s="122">
        <f t="shared" si="38"/>
        <v>0</v>
      </c>
      <c r="BJ294" s="66" t="s">
        <v>80</v>
      </c>
      <c r="BK294" s="122">
        <f t="shared" si="39"/>
        <v>0</v>
      </c>
      <c r="BL294" s="66" t="s">
        <v>149</v>
      </c>
      <c r="BM294" s="121" t="s">
        <v>550</v>
      </c>
    </row>
    <row r="295" spans="1:65" s="73" customFormat="1" ht="37.9" customHeight="1">
      <c r="A295" s="143"/>
      <c r="B295" s="144"/>
      <c r="C295" s="204" t="s">
        <v>551</v>
      </c>
      <c r="D295" s="204" t="s">
        <v>144</v>
      </c>
      <c r="E295" s="205" t="s">
        <v>552</v>
      </c>
      <c r="F295" s="206" t="s">
        <v>553</v>
      </c>
      <c r="G295" s="207" t="s">
        <v>193</v>
      </c>
      <c r="H295" s="208">
        <v>15</v>
      </c>
      <c r="I295" s="55"/>
      <c r="J295" s="209">
        <f t="shared" si="30"/>
        <v>0</v>
      </c>
      <c r="K295" s="206"/>
      <c r="L295" s="54"/>
      <c r="M295" s="56"/>
      <c r="N295" s="117" t="s">
        <v>40</v>
      </c>
      <c r="O295" s="118"/>
      <c r="P295" s="119">
        <f t="shared" si="31"/>
        <v>0</v>
      </c>
      <c r="Q295" s="119">
        <v>0.02</v>
      </c>
      <c r="R295" s="119">
        <f t="shared" si="32"/>
        <v>0.3</v>
      </c>
      <c r="S295" s="119">
        <v>0</v>
      </c>
      <c r="T295" s="120">
        <f t="shared" si="33"/>
        <v>0</v>
      </c>
      <c r="U295" s="70"/>
      <c r="V295" s="70"/>
      <c r="W295" s="70"/>
      <c r="X295" s="70"/>
      <c r="Y295" s="70"/>
      <c r="Z295" s="70"/>
      <c r="AA295" s="70"/>
      <c r="AB295" s="70"/>
      <c r="AC295" s="70"/>
      <c r="AD295" s="70"/>
      <c r="AE295" s="70"/>
      <c r="AR295" s="121" t="s">
        <v>149</v>
      </c>
      <c r="AT295" s="121" t="s">
        <v>144</v>
      </c>
      <c r="AU295" s="121" t="s">
        <v>82</v>
      </c>
      <c r="AY295" s="66" t="s">
        <v>142</v>
      </c>
      <c r="BE295" s="122">
        <f t="shared" si="34"/>
        <v>0</v>
      </c>
      <c r="BF295" s="122">
        <f t="shared" si="35"/>
        <v>0</v>
      </c>
      <c r="BG295" s="122">
        <f t="shared" si="36"/>
        <v>0</v>
      </c>
      <c r="BH295" s="122">
        <f t="shared" si="37"/>
        <v>0</v>
      </c>
      <c r="BI295" s="122">
        <f t="shared" si="38"/>
        <v>0</v>
      </c>
      <c r="BJ295" s="66" t="s">
        <v>80</v>
      </c>
      <c r="BK295" s="122">
        <f t="shared" si="39"/>
        <v>0</v>
      </c>
      <c r="BL295" s="66" t="s">
        <v>149</v>
      </c>
      <c r="BM295" s="121" t="s">
        <v>554</v>
      </c>
    </row>
    <row r="296" spans="1:65" s="53" customFormat="1" ht="22.9" customHeight="1">
      <c r="A296" s="197"/>
      <c r="B296" s="198"/>
      <c r="C296" s="197"/>
      <c r="D296" s="199" t="s">
        <v>74</v>
      </c>
      <c r="E296" s="202" t="s">
        <v>555</v>
      </c>
      <c r="F296" s="202" t="s">
        <v>556</v>
      </c>
      <c r="G296" s="197"/>
      <c r="H296" s="197"/>
      <c r="J296" s="203">
        <f>BK296</f>
        <v>0</v>
      </c>
      <c r="K296" s="197"/>
      <c r="L296" s="109"/>
      <c r="M296" s="111"/>
      <c r="N296" s="112"/>
      <c r="O296" s="112"/>
      <c r="P296" s="113">
        <f>SUM(P297:P301)</f>
        <v>0</v>
      </c>
      <c r="Q296" s="112"/>
      <c r="R296" s="113">
        <f>SUM(R297:R301)</f>
        <v>0</v>
      </c>
      <c r="S296" s="112"/>
      <c r="T296" s="114">
        <f>SUM(T297:T301)</f>
        <v>0</v>
      </c>
      <c r="AR296" s="110" t="s">
        <v>80</v>
      </c>
      <c r="AT296" s="115" t="s">
        <v>74</v>
      </c>
      <c r="AU296" s="115" t="s">
        <v>80</v>
      </c>
      <c r="AY296" s="110" t="s">
        <v>142</v>
      </c>
      <c r="BK296" s="116">
        <f>SUM(BK297:BK301)</f>
        <v>0</v>
      </c>
    </row>
    <row r="297" spans="1:65" s="73" customFormat="1" ht="24.2" customHeight="1">
      <c r="A297" s="143"/>
      <c r="B297" s="144"/>
      <c r="C297" s="204" t="s">
        <v>557</v>
      </c>
      <c r="D297" s="204" t="s">
        <v>144</v>
      </c>
      <c r="E297" s="205" t="s">
        <v>558</v>
      </c>
      <c r="F297" s="206" t="s">
        <v>559</v>
      </c>
      <c r="G297" s="207" t="s">
        <v>208</v>
      </c>
      <c r="H297" s="208">
        <v>24.988</v>
      </c>
      <c r="I297" s="55"/>
      <c r="J297" s="209">
        <f>ROUND(I297*H297,2)</f>
        <v>0</v>
      </c>
      <c r="K297" s="206" t="s">
        <v>148</v>
      </c>
      <c r="L297" s="54"/>
      <c r="M297" s="56"/>
      <c r="N297" s="117" t="s">
        <v>40</v>
      </c>
      <c r="O297" s="118"/>
      <c r="P297" s="119">
        <f>O297*H297</f>
        <v>0</v>
      </c>
      <c r="Q297" s="119">
        <v>0</v>
      </c>
      <c r="R297" s="119">
        <f>Q297*H297</f>
        <v>0</v>
      </c>
      <c r="S297" s="119">
        <v>0</v>
      </c>
      <c r="T297" s="120">
        <f>S297*H297</f>
        <v>0</v>
      </c>
      <c r="U297" s="70"/>
      <c r="V297" s="70"/>
      <c r="W297" s="70"/>
      <c r="X297" s="70"/>
      <c r="Y297" s="70"/>
      <c r="Z297" s="70"/>
      <c r="AA297" s="70"/>
      <c r="AB297" s="70"/>
      <c r="AC297" s="70"/>
      <c r="AD297" s="70"/>
      <c r="AE297" s="70"/>
      <c r="AR297" s="121" t="s">
        <v>149</v>
      </c>
      <c r="AT297" s="121" t="s">
        <v>144</v>
      </c>
      <c r="AU297" s="121" t="s">
        <v>82</v>
      </c>
      <c r="AY297" s="66" t="s">
        <v>142</v>
      </c>
      <c r="BE297" s="122">
        <f>IF(N297="základní",J297,0)</f>
        <v>0</v>
      </c>
      <c r="BF297" s="122">
        <f>IF(N297="snížená",J297,0)</f>
        <v>0</v>
      </c>
      <c r="BG297" s="122">
        <f>IF(N297="zákl. přenesená",J297,0)</f>
        <v>0</v>
      </c>
      <c r="BH297" s="122">
        <f>IF(N297="sníž. přenesená",J297,0)</f>
        <v>0</v>
      </c>
      <c r="BI297" s="122">
        <f>IF(N297="nulová",J297,0)</f>
        <v>0</v>
      </c>
      <c r="BJ297" s="66" t="s">
        <v>80</v>
      </c>
      <c r="BK297" s="122">
        <f>ROUND(I297*H297,2)</f>
        <v>0</v>
      </c>
      <c r="BL297" s="66" t="s">
        <v>149</v>
      </c>
      <c r="BM297" s="121" t="s">
        <v>560</v>
      </c>
    </row>
    <row r="298" spans="1:65" s="73" customFormat="1" ht="24.2" customHeight="1">
      <c r="A298" s="143"/>
      <c r="B298" s="144"/>
      <c r="C298" s="204" t="s">
        <v>561</v>
      </c>
      <c r="D298" s="204" t="s">
        <v>144</v>
      </c>
      <c r="E298" s="205" t="s">
        <v>562</v>
      </c>
      <c r="F298" s="206" t="s">
        <v>563</v>
      </c>
      <c r="G298" s="207" t="s">
        <v>208</v>
      </c>
      <c r="H298" s="208">
        <v>24.988</v>
      </c>
      <c r="I298" s="55"/>
      <c r="J298" s="209">
        <f>ROUND(I298*H298,2)</f>
        <v>0</v>
      </c>
      <c r="K298" s="206" t="s">
        <v>148</v>
      </c>
      <c r="L298" s="54"/>
      <c r="M298" s="56"/>
      <c r="N298" s="117" t="s">
        <v>40</v>
      </c>
      <c r="O298" s="118"/>
      <c r="P298" s="119">
        <f>O298*H298</f>
        <v>0</v>
      </c>
      <c r="Q298" s="119">
        <v>0</v>
      </c>
      <c r="R298" s="119">
        <f>Q298*H298</f>
        <v>0</v>
      </c>
      <c r="S298" s="119">
        <v>0</v>
      </c>
      <c r="T298" s="120">
        <f>S298*H298</f>
        <v>0</v>
      </c>
      <c r="U298" s="70"/>
      <c r="V298" s="70"/>
      <c r="W298" s="70"/>
      <c r="X298" s="70"/>
      <c r="Y298" s="70"/>
      <c r="Z298" s="70"/>
      <c r="AA298" s="70"/>
      <c r="AB298" s="70"/>
      <c r="AC298" s="70"/>
      <c r="AD298" s="70"/>
      <c r="AE298" s="70"/>
      <c r="AR298" s="121" t="s">
        <v>149</v>
      </c>
      <c r="AT298" s="121" t="s">
        <v>144</v>
      </c>
      <c r="AU298" s="121" t="s">
        <v>82</v>
      </c>
      <c r="AY298" s="66" t="s">
        <v>142</v>
      </c>
      <c r="BE298" s="122">
        <f>IF(N298="základní",J298,0)</f>
        <v>0</v>
      </c>
      <c r="BF298" s="122">
        <f>IF(N298="snížená",J298,0)</f>
        <v>0</v>
      </c>
      <c r="BG298" s="122">
        <f>IF(N298="zákl. přenesená",J298,0)</f>
        <v>0</v>
      </c>
      <c r="BH298" s="122">
        <f>IF(N298="sníž. přenesená",J298,0)</f>
        <v>0</v>
      </c>
      <c r="BI298" s="122">
        <f>IF(N298="nulová",J298,0)</f>
        <v>0</v>
      </c>
      <c r="BJ298" s="66" t="s">
        <v>80</v>
      </c>
      <c r="BK298" s="122">
        <f>ROUND(I298*H298,2)</f>
        <v>0</v>
      </c>
      <c r="BL298" s="66" t="s">
        <v>149</v>
      </c>
      <c r="BM298" s="121" t="s">
        <v>564</v>
      </c>
    </row>
    <row r="299" spans="1:65" s="73" customFormat="1" ht="24.2" customHeight="1">
      <c r="A299" s="143"/>
      <c r="B299" s="144"/>
      <c r="C299" s="204" t="s">
        <v>565</v>
      </c>
      <c r="D299" s="204" t="s">
        <v>144</v>
      </c>
      <c r="E299" s="205" t="s">
        <v>566</v>
      </c>
      <c r="F299" s="206" t="s">
        <v>567</v>
      </c>
      <c r="G299" s="207" t="s">
        <v>208</v>
      </c>
      <c r="H299" s="208">
        <v>599.71199999999999</v>
      </c>
      <c r="I299" s="55"/>
      <c r="J299" s="209">
        <f>ROUND(I299*H299,2)</f>
        <v>0</v>
      </c>
      <c r="K299" s="206" t="s">
        <v>148</v>
      </c>
      <c r="L299" s="54"/>
      <c r="M299" s="56"/>
      <c r="N299" s="117" t="s">
        <v>40</v>
      </c>
      <c r="O299" s="118"/>
      <c r="P299" s="119">
        <f>O299*H299</f>
        <v>0</v>
      </c>
      <c r="Q299" s="119">
        <v>0</v>
      </c>
      <c r="R299" s="119">
        <f>Q299*H299</f>
        <v>0</v>
      </c>
      <c r="S299" s="119">
        <v>0</v>
      </c>
      <c r="T299" s="120">
        <f>S299*H299</f>
        <v>0</v>
      </c>
      <c r="U299" s="70"/>
      <c r="V299" s="70"/>
      <c r="W299" s="70"/>
      <c r="X299" s="70"/>
      <c r="Y299" s="70"/>
      <c r="Z299" s="70"/>
      <c r="AA299" s="70"/>
      <c r="AB299" s="70"/>
      <c r="AC299" s="70"/>
      <c r="AD299" s="70"/>
      <c r="AE299" s="70"/>
      <c r="AR299" s="121" t="s">
        <v>149</v>
      </c>
      <c r="AT299" s="121" t="s">
        <v>144</v>
      </c>
      <c r="AU299" s="121" t="s">
        <v>82</v>
      </c>
      <c r="AY299" s="66" t="s">
        <v>142</v>
      </c>
      <c r="BE299" s="122">
        <f>IF(N299="základní",J299,0)</f>
        <v>0</v>
      </c>
      <c r="BF299" s="122">
        <f>IF(N299="snížená",J299,0)</f>
        <v>0</v>
      </c>
      <c r="BG299" s="122">
        <f>IF(N299="zákl. přenesená",J299,0)</f>
        <v>0</v>
      </c>
      <c r="BH299" s="122">
        <f>IF(N299="sníž. přenesená",J299,0)</f>
        <v>0</v>
      </c>
      <c r="BI299" s="122">
        <f>IF(N299="nulová",J299,0)</f>
        <v>0</v>
      </c>
      <c r="BJ299" s="66" t="s">
        <v>80</v>
      </c>
      <c r="BK299" s="122">
        <f>ROUND(I299*H299,2)</f>
        <v>0</v>
      </c>
      <c r="BL299" s="66" t="s">
        <v>149</v>
      </c>
      <c r="BM299" s="121" t="s">
        <v>568</v>
      </c>
    </row>
    <row r="300" spans="1:65" s="57" customFormat="1">
      <c r="A300" s="210"/>
      <c r="B300" s="211"/>
      <c r="C300" s="210"/>
      <c r="D300" s="212" t="s">
        <v>158</v>
      </c>
      <c r="E300" s="210"/>
      <c r="F300" s="214" t="s">
        <v>569</v>
      </c>
      <c r="G300" s="210"/>
      <c r="H300" s="215">
        <v>599.71199999999999</v>
      </c>
      <c r="J300" s="210"/>
      <c r="K300" s="210"/>
      <c r="L300" s="123"/>
      <c r="M300" s="125"/>
      <c r="N300" s="126"/>
      <c r="O300" s="126"/>
      <c r="P300" s="126"/>
      <c r="Q300" s="126"/>
      <c r="R300" s="126"/>
      <c r="S300" s="126"/>
      <c r="T300" s="127"/>
      <c r="AT300" s="124" t="s">
        <v>158</v>
      </c>
      <c r="AU300" s="124" t="s">
        <v>82</v>
      </c>
      <c r="AV300" s="57" t="s">
        <v>82</v>
      </c>
      <c r="AW300" s="57" t="s">
        <v>2</v>
      </c>
      <c r="AX300" s="57" t="s">
        <v>80</v>
      </c>
      <c r="AY300" s="124" t="s">
        <v>142</v>
      </c>
    </row>
    <row r="301" spans="1:65" s="73" customFormat="1" ht="24.2" customHeight="1">
      <c r="A301" s="143"/>
      <c r="B301" s="144"/>
      <c r="C301" s="204" t="s">
        <v>570</v>
      </c>
      <c r="D301" s="204" t="s">
        <v>144</v>
      </c>
      <c r="E301" s="205" t="s">
        <v>571</v>
      </c>
      <c r="F301" s="206" t="s">
        <v>572</v>
      </c>
      <c r="G301" s="207" t="s">
        <v>208</v>
      </c>
      <c r="H301" s="208">
        <v>24.867000000000001</v>
      </c>
      <c r="I301" s="55"/>
      <c r="J301" s="209">
        <f>ROUND(I301*H301,2)</f>
        <v>0</v>
      </c>
      <c r="K301" s="206" t="s">
        <v>148</v>
      </c>
      <c r="L301" s="54"/>
      <c r="M301" s="56"/>
      <c r="N301" s="117" t="s">
        <v>40</v>
      </c>
      <c r="O301" s="118"/>
      <c r="P301" s="119">
        <f>O301*H301</f>
        <v>0</v>
      </c>
      <c r="Q301" s="119">
        <v>0</v>
      </c>
      <c r="R301" s="119">
        <f>Q301*H301</f>
        <v>0</v>
      </c>
      <c r="S301" s="119">
        <v>0</v>
      </c>
      <c r="T301" s="120">
        <f>S301*H301</f>
        <v>0</v>
      </c>
      <c r="U301" s="70"/>
      <c r="V301" s="70"/>
      <c r="W301" s="70"/>
      <c r="X301" s="70"/>
      <c r="Y301" s="70"/>
      <c r="Z301" s="70"/>
      <c r="AA301" s="70"/>
      <c r="AB301" s="70"/>
      <c r="AC301" s="70"/>
      <c r="AD301" s="70"/>
      <c r="AE301" s="70"/>
      <c r="AR301" s="121" t="s">
        <v>149</v>
      </c>
      <c r="AT301" s="121" t="s">
        <v>144</v>
      </c>
      <c r="AU301" s="121" t="s">
        <v>82</v>
      </c>
      <c r="AY301" s="66" t="s">
        <v>142</v>
      </c>
      <c r="BE301" s="122">
        <f>IF(N301="základní",J301,0)</f>
        <v>0</v>
      </c>
      <c r="BF301" s="122">
        <f>IF(N301="snížená",J301,0)</f>
        <v>0</v>
      </c>
      <c r="BG301" s="122">
        <f>IF(N301="zákl. přenesená",J301,0)</f>
        <v>0</v>
      </c>
      <c r="BH301" s="122">
        <f>IF(N301="sníž. přenesená",J301,0)</f>
        <v>0</v>
      </c>
      <c r="BI301" s="122">
        <f>IF(N301="nulová",J301,0)</f>
        <v>0</v>
      </c>
      <c r="BJ301" s="66" t="s">
        <v>80</v>
      </c>
      <c r="BK301" s="122">
        <f>ROUND(I301*H301,2)</f>
        <v>0</v>
      </c>
      <c r="BL301" s="66" t="s">
        <v>149</v>
      </c>
      <c r="BM301" s="121" t="s">
        <v>573</v>
      </c>
    </row>
    <row r="302" spans="1:65" s="53" customFormat="1" ht="22.9" customHeight="1">
      <c r="A302" s="197"/>
      <c r="B302" s="198"/>
      <c r="C302" s="197"/>
      <c r="D302" s="199" t="s">
        <v>74</v>
      </c>
      <c r="E302" s="202" t="s">
        <v>574</v>
      </c>
      <c r="F302" s="202" t="s">
        <v>575</v>
      </c>
      <c r="G302" s="197"/>
      <c r="H302" s="197"/>
      <c r="J302" s="203">
        <f>BK302</f>
        <v>0</v>
      </c>
      <c r="K302" s="197"/>
      <c r="L302" s="109"/>
      <c r="M302" s="111"/>
      <c r="N302" s="112"/>
      <c r="O302" s="112"/>
      <c r="P302" s="113">
        <f>P303</f>
        <v>0</v>
      </c>
      <c r="Q302" s="112"/>
      <c r="R302" s="113">
        <f>R303</f>
        <v>0</v>
      </c>
      <c r="S302" s="112"/>
      <c r="T302" s="114">
        <f>T303</f>
        <v>0</v>
      </c>
      <c r="AR302" s="110" t="s">
        <v>80</v>
      </c>
      <c r="AT302" s="115" t="s">
        <v>74</v>
      </c>
      <c r="AU302" s="115" t="s">
        <v>80</v>
      </c>
      <c r="AY302" s="110" t="s">
        <v>142</v>
      </c>
      <c r="BK302" s="116">
        <f>BK303</f>
        <v>0</v>
      </c>
    </row>
    <row r="303" spans="1:65" s="73" customFormat="1" ht="16.5" customHeight="1">
      <c r="A303" s="143"/>
      <c r="B303" s="144"/>
      <c r="C303" s="204" t="s">
        <v>576</v>
      </c>
      <c r="D303" s="204" t="s">
        <v>144</v>
      </c>
      <c r="E303" s="205" t="s">
        <v>577</v>
      </c>
      <c r="F303" s="206" t="s">
        <v>578</v>
      </c>
      <c r="G303" s="207" t="s">
        <v>208</v>
      </c>
      <c r="H303" s="208">
        <v>18.102</v>
      </c>
      <c r="I303" s="55"/>
      <c r="J303" s="209">
        <f>ROUND(I303*H303,2)</f>
        <v>0</v>
      </c>
      <c r="K303" s="206" t="s">
        <v>148</v>
      </c>
      <c r="L303" s="54"/>
      <c r="M303" s="56"/>
      <c r="N303" s="117" t="s">
        <v>40</v>
      </c>
      <c r="O303" s="118"/>
      <c r="P303" s="119">
        <f>O303*H303</f>
        <v>0</v>
      </c>
      <c r="Q303" s="119">
        <v>0</v>
      </c>
      <c r="R303" s="119">
        <f>Q303*H303</f>
        <v>0</v>
      </c>
      <c r="S303" s="119">
        <v>0</v>
      </c>
      <c r="T303" s="120">
        <f>S303*H303</f>
        <v>0</v>
      </c>
      <c r="U303" s="70"/>
      <c r="V303" s="70"/>
      <c r="W303" s="70"/>
      <c r="X303" s="70"/>
      <c r="Y303" s="70"/>
      <c r="Z303" s="70"/>
      <c r="AA303" s="70"/>
      <c r="AB303" s="70"/>
      <c r="AC303" s="70"/>
      <c r="AD303" s="70"/>
      <c r="AE303" s="70"/>
      <c r="AR303" s="121" t="s">
        <v>149</v>
      </c>
      <c r="AT303" s="121" t="s">
        <v>144</v>
      </c>
      <c r="AU303" s="121" t="s">
        <v>82</v>
      </c>
      <c r="AY303" s="66" t="s">
        <v>142</v>
      </c>
      <c r="BE303" s="122">
        <f>IF(N303="základní",J303,0)</f>
        <v>0</v>
      </c>
      <c r="BF303" s="122">
        <f>IF(N303="snížená",J303,0)</f>
        <v>0</v>
      </c>
      <c r="BG303" s="122">
        <f>IF(N303="zákl. přenesená",J303,0)</f>
        <v>0</v>
      </c>
      <c r="BH303" s="122">
        <f>IF(N303="sníž. přenesená",J303,0)</f>
        <v>0</v>
      </c>
      <c r="BI303" s="122">
        <f>IF(N303="nulová",J303,0)</f>
        <v>0</v>
      </c>
      <c r="BJ303" s="66" t="s">
        <v>80</v>
      </c>
      <c r="BK303" s="122">
        <f>ROUND(I303*H303,2)</f>
        <v>0</v>
      </c>
      <c r="BL303" s="66" t="s">
        <v>149</v>
      </c>
      <c r="BM303" s="121" t="s">
        <v>579</v>
      </c>
    </row>
    <row r="304" spans="1:65" s="53" customFormat="1" ht="25.9" customHeight="1">
      <c r="A304" s="197"/>
      <c r="B304" s="198"/>
      <c r="C304" s="197"/>
      <c r="D304" s="199" t="s">
        <v>74</v>
      </c>
      <c r="E304" s="200" t="s">
        <v>580</v>
      </c>
      <c r="F304" s="200" t="s">
        <v>581</v>
      </c>
      <c r="G304" s="197"/>
      <c r="H304" s="197"/>
      <c r="J304" s="201">
        <f>BK304</f>
        <v>0</v>
      </c>
      <c r="K304" s="197"/>
      <c r="L304" s="109"/>
      <c r="M304" s="111"/>
      <c r="N304" s="112"/>
      <c r="O304" s="112"/>
      <c r="P304" s="113">
        <f>P305+P312+P320+P337+P353+P366+P375+P390+P395+P398+P409+P421+P446+P453+P471+P486+P510+P520+P540</f>
        <v>0</v>
      </c>
      <c r="Q304" s="112"/>
      <c r="R304" s="113">
        <f>R305+R312+R320+R337+R353+R366+R375+R390+R395+R398+R409+R421+R446+R453+R471+R486+R510+R520+R540</f>
        <v>6.2123717700000007</v>
      </c>
      <c r="S304" s="112"/>
      <c r="T304" s="114">
        <f>T305+T312+T320+T337+T353+T366+T375+T390+T395+T398+T409+T421+T446+T453+T471+T486+T510+T520+T540</f>
        <v>5.4463017300000001</v>
      </c>
      <c r="AR304" s="110" t="s">
        <v>82</v>
      </c>
      <c r="AT304" s="115" t="s">
        <v>74</v>
      </c>
      <c r="AU304" s="115" t="s">
        <v>75</v>
      </c>
      <c r="AY304" s="110" t="s">
        <v>142</v>
      </c>
      <c r="BK304" s="116">
        <f>BK305+BK312+BK320+BK337+BK353+BK366+BK375+BK390+BK395+BK398+BK409+BK421+BK446+BK453+BK471+BK486+BK510+BK520+BK540</f>
        <v>0</v>
      </c>
    </row>
    <row r="305" spans="1:65" s="53" customFormat="1" ht="22.9" customHeight="1">
      <c r="A305" s="197"/>
      <c r="B305" s="198"/>
      <c r="C305" s="197"/>
      <c r="D305" s="199" t="s">
        <v>74</v>
      </c>
      <c r="E305" s="202" t="s">
        <v>582</v>
      </c>
      <c r="F305" s="202" t="s">
        <v>583</v>
      </c>
      <c r="G305" s="197"/>
      <c r="H305" s="197"/>
      <c r="J305" s="203">
        <f>BK305</f>
        <v>0</v>
      </c>
      <c r="K305" s="197"/>
      <c r="L305" s="109"/>
      <c r="M305" s="111"/>
      <c r="N305" s="112"/>
      <c r="O305" s="112"/>
      <c r="P305" s="113">
        <f>SUM(P306:P311)</f>
        <v>0</v>
      </c>
      <c r="Q305" s="112"/>
      <c r="R305" s="113">
        <f>SUM(R306:R311)</f>
        <v>1.3648E-2</v>
      </c>
      <c r="S305" s="112"/>
      <c r="T305" s="114">
        <f>SUM(T306:T311)</f>
        <v>0.47625600000000001</v>
      </c>
      <c r="AR305" s="110" t="s">
        <v>82</v>
      </c>
      <c r="AT305" s="115" t="s">
        <v>74</v>
      </c>
      <c r="AU305" s="115" t="s">
        <v>80</v>
      </c>
      <c r="AY305" s="110" t="s">
        <v>142</v>
      </c>
      <c r="BK305" s="116">
        <f>SUM(BK306:BK311)</f>
        <v>0</v>
      </c>
    </row>
    <row r="306" spans="1:65" s="73" customFormat="1" ht="24.2" customHeight="1">
      <c r="A306" s="143"/>
      <c r="B306" s="144"/>
      <c r="C306" s="204" t="s">
        <v>584</v>
      </c>
      <c r="D306" s="204" t="s">
        <v>144</v>
      </c>
      <c r="E306" s="205" t="s">
        <v>585</v>
      </c>
      <c r="F306" s="206" t="s">
        <v>586</v>
      </c>
      <c r="G306" s="207" t="s">
        <v>147</v>
      </c>
      <c r="H306" s="208">
        <v>20.036000000000001</v>
      </c>
      <c r="I306" s="55"/>
      <c r="J306" s="209">
        <f>ROUND(I306*H306,2)</f>
        <v>0</v>
      </c>
      <c r="K306" s="206" t="s">
        <v>148</v>
      </c>
      <c r="L306" s="54"/>
      <c r="M306" s="56"/>
      <c r="N306" s="117" t="s">
        <v>40</v>
      </c>
      <c r="O306" s="118"/>
      <c r="P306" s="119">
        <f>O306*H306</f>
        <v>0</v>
      </c>
      <c r="Q306" s="119">
        <v>0</v>
      </c>
      <c r="R306" s="119">
        <f>Q306*H306</f>
        <v>0</v>
      </c>
      <c r="S306" s="119">
        <v>6.0000000000000001E-3</v>
      </c>
      <c r="T306" s="120">
        <f>S306*H306</f>
        <v>0.12021600000000002</v>
      </c>
      <c r="U306" s="70"/>
      <c r="V306" s="70"/>
      <c r="W306" s="70"/>
      <c r="X306" s="70"/>
      <c r="Y306" s="70"/>
      <c r="Z306" s="70"/>
      <c r="AA306" s="70"/>
      <c r="AB306" s="70"/>
      <c r="AC306" s="70"/>
      <c r="AD306" s="70"/>
      <c r="AE306" s="70"/>
      <c r="AR306" s="121" t="s">
        <v>214</v>
      </c>
      <c r="AT306" s="121" t="s">
        <v>144</v>
      </c>
      <c r="AU306" s="121" t="s">
        <v>82</v>
      </c>
      <c r="AY306" s="66" t="s">
        <v>142</v>
      </c>
      <c r="BE306" s="122">
        <f>IF(N306="základní",J306,0)</f>
        <v>0</v>
      </c>
      <c r="BF306" s="122">
        <f>IF(N306="snížená",J306,0)</f>
        <v>0</v>
      </c>
      <c r="BG306" s="122">
        <f>IF(N306="zákl. přenesená",J306,0)</f>
        <v>0</v>
      </c>
      <c r="BH306" s="122">
        <f>IF(N306="sníž. přenesená",J306,0)</f>
        <v>0</v>
      </c>
      <c r="BI306" s="122">
        <f>IF(N306="nulová",J306,0)</f>
        <v>0</v>
      </c>
      <c r="BJ306" s="66" t="s">
        <v>80</v>
      </c>
      <c r="BK306" s="122">
        <f>ROUND(I306*H306,2)</f>
        <v>0</v>
      </c>
      <c r="BL306" s="66" t="s">
        <v>214</v>
      </c>
      <c r="BM306" s="121" t="s">
        <v>587</v>
      </c>
    </row>
    <row r="307" spans="1:65" s="73" customFormat="1" ht="37.9" customHeight="1">
      <c r="A307" s="143"/>
      <c r="B307" s="144"/>
      <c r="C307" s="204" t="s">
        <v>588</v>
      </c>
      <c r="D307" s="204" t="s">
        <v>144</v>
      </c>
      <c r="E307" s="205" t="s">
        <v>589</v>
      </c>
      <c r="F307" s="206" t="s">
        <v>590</v>
      </c>
      <c r="G307" s="207" t="s">
        <v>147</v>
      </c>
      <c r="H307" s="208">
        <v>23.736000000000001</v>
      </c>
      <c r="I307" s="55"/>
      <c r="J307" s="209">
        <f>ROUND(I307*H307,2)</f>
        <v>0</v>
      </c>
      <c r="K307" s="206"/>
      <c r="L307" s="54"/>
      <c r="M307" s="56"/>
      <c r="N307" s="117" t="s">
        <v>40</v>
      </c>
      <c r="O307" s="118"/>
      <c r="P307" s="119">
        <f>O307*H307</f>
        <v>0</v>
      </c>
      <c r="Q307" s="119">
        <v>0</v>
      </c>
      <c r="R307" s="119">
        <f>Q307*H307</f>
        <v>0</v>
      </c>
      <c r="S307" s="119">
        <v>1.4999999999999999E-2</v>
      </c>
      <c r="T307" s="120">
        <f>S307*H307</f>
        <v>0.35604000000000002</v>
      </c>
      <c r="U307" s="70"/>
      <c r="V307" s="70"/>
      <c r="W307" s="70"/>
      <c r="X307" s="70"/>
      <c r="Y307" s="70"/>
      <c r="Z307" s="70"/>
      <c r="AA307" s="70"/>
      <c r="AB307" s="70"/>
      <c r="AC307" s="70"/>
      <c r="AD307" s="70"/>
      <c r="AE307" s="70"/>
      <c r="AR307" s="121" t="s">
        <v>214</v>
      </c>
      <c r="AT307" s="121" t="s">
        <v>144</v>
      </c>
      <c r="AU307" s="121" t="s">
        <v>82</v>
      </c>
      <c r="AY307" s="66" t="s">
        <v>142</v>
      </c>
      <c r="BE307" s="122">
        <f>IF(N307="základní",J307,0)</f>
        <v>0</v>
      </c>
      <c r="BF307" s="122">
        <f>IF(N307="snížená",J307,0)</f>
        <v>0</v>
      </c>
      <c r="BG307" s="122">
        <f>IF(N307="zákl. přenesená",J307,0)</f>
        <v>0</v>
      </c>
      <c r="BH307" s="122">
        <f>IF(N307="sníž. přenesená",J307,0)</f>
        <v>0</v>
      </c>
      <c r="BI307" s="122">
        <f>IF(N307="nulová",J307,0)</f>
        <v>0</v>
      </c>
      <c r="BJ307" s="66" t="s">
        <v>80</v>
      </c>
      <c r="BK307" s="122">
        <f>ROUND(I307*H307,2)</f>
        <v>0</v>
      </c>
      <c r="BL307" s="66" t="s">
        <v>214</v>
      </c>
      <c r="BM307" s="121" t="s">
        <v>591</v>
      </c>
    </row>
    <row r="308" spans="1:65" s="57" customFormat="1">
      <c r="A308" s="210"/>
      <c r="B308" s="211"/>
      <c r="C308" s="210"/>
      <c r="D308" s="212" t="s">
        <v>158</v>
      </c>
      <c r="E308" s="213"/>
      <c r="F308" s="214" t="s">
        <v>592</v>
      </c>
      <c r="G308" s="210"/>
      <c r="H308" s="215">
        <v>23.736000000000001</v>
      </c>
      <c r="J308" s="210"/>
      <c r="K308" s="210"/>
      <c r="L308" s="123"/>
      <c r="M308" s="125"/>
      <c r="N308" s="126"/>
      <c r="O308" s="126"/>
      <c r="P308" s="126"/>
      <c r="Q308" s="126"/>
      <c r="R308" s="126"/>
      <c r="S308" s="126"/>
      <c r="T308" s="127"/>
      <c r="AT308" s="124" t="s">
        <v>158</v>
      </c>
      <c r="AU308" s="124" t="s">
        <v>82</v>
      </c>
      <c r="AV308" s="57" t="s">
        <v>82</v>
      </c>
      <c r="AW308" s="57" t="s">
        <v>31</v>
      </c>
      <c r="AX308" s="57" t="s">
        <v>80</v>
      </c>
      <c r="AY308" s="124" t="s">
        <v>142</v>
      </c>
    </row>
    <row r="309" spans="1:65" s="73" customFormat="1" ht="16.5" customHeight="1">
      <c r="A309" s="143"/>
      <c r="B309" s="144"/>
      <c r="C309" s="217" t="s">
        <v>593</v>
      </c>
      <c r="D309" s="217" t="s">
        <v>205</v>
      </c>
      <c r="E309" s="218" t="s">
        <v>594</v>
      </c>
      <c r="F309" s="219" t="s">
        <v>595</v>
      </c>
      <c r="G309" s="220" t="s">
        <v>147</v>
      </c>
      <c r="H309" s="221">
        <v>27.295999999999999</v>
      </c>
      <c r="I309" s="58"/>
      <c r="J309" s="222">
        <f>ROUND(I309*H309,2)</f>
        <v>0</v>
      </c>
      <c r="K309" s="219"/>
      <c r="L309" s="128"/>
      <c r="M309" s="59"/>
      <c r="N309" s="129" t="s">
        <v>40</v>
      </c>
      <c r="O309" s="118"/>
      <c r="P309" s="119">
        <f>O309*H309</f>
        <v>0</v>
      </c>
      <c r="Q309" s="119">
        <v>5.0000000000000001E-4</v>
      </c>
      <c r="R309" s="119">
        <f>Q309*H309</f>
        <v>1.3648E-2</v>
      </c>
      <c r="S309" s="119">
        <v>0</v>
      </c>
      <c r="T309" s="120">
        <f>S309*H309</f>
        <v>0</v>
      </c>
      <c r="U309" s="70"/>
      <c r="V309" s="70"/>
      <c r="W309" s="70"/>
      <c r="X309" s="70"/>
      <c r="Y309" s="70"/>
      <c r="Z309" s="70"/>
      <c r="AA309" s="70"/>
      <c r="AB309" s="70"/>
      <c r="AC309" s="70"/>
      <c r="AD309" s="70"/>
      <c r="AE309" s="70"/>
      <c r="AR309" s="121" t="s">
        <v>285</v>
      </c>
      <c r="AT309" s="121" t="s">
        <v>205</v>
      </c>
      <c r="AU309" s="121" t="s">
        <v>82</v>
      </c>
      <c r="AY309" s="66" t="s">
        <v>142</v>
      </c>
      <c r="BE309" s="122">
        <f>IF(N309="základní",J309,0)</f>
        <v>0</v>
      </c>
      <c r="BF309" s="122">
        <f>IF(N309="snížená",J309,0)</f>
        <v>0</v>
      </c>
      <c r="BG309" s="122">
        <f>IF(N309="zákl. přenesená",J309,0)</f>
        <v>0</v>
      </c>
      <c r="BH309" s="122">
        <f>IF(N309="sníž. přenesená",J309,0)</f>
        <v>0</v>
      </c>
      <c r="BI309" s="122">
        <f>IF(N309="nulová",J309,0)</f>
        <v>0</v>
      </c>
      <c r="BJ309" s="66" t="s">
        <v>80</v>
      </c>
      <c r="BK309" s="122">
        <f>ROUND(I309*H309,2)</f>
        <v>0</v>
      </c>
      <c r="BL309" s="66" t="s">
        <v>214</v>
      </c>
      <c r="BM309" s="121" t="s">
        <v>596</v>
      </c>
    </row>
    <row r="310" spans="1:65" s="57" customFormat="1">
      <c r="A310" s="210"/>
      <c r="B310" s="211"/>
      <c r="C310" s="210"/>
      <c r="D310" s="212" t="s">
        <v>158</v>
      </c>
      <c r="E310" s="213"/>
      <c r="F310" s="214" t="s">
        <v>597</v>
      </c>
      <c r="G310" s="210"/>
      <c r="H310" s="215">
        <v>27.295999999999999</v>
      </c>
      <c r="J310" s="210"/>
      <c r="K310" s="210"/>
      <c r="L310" s="123"/>
      <c r="M310" s="125"/>
      <c r="N310" s="126"/>
      <c r="O310" s="126"/>
      <c r="P310" s="126"/>
      <c r="Q310" s="126"/>
      <c r="R310" s="126"/>
      <c r="S310" s="126"/>
      <c r="T310" s="127"/>
      <c r="AT310" s="124" t="s">
        <v>158</v>
      </c>
      <c r="AU310" s="124" t="s">
        <v>82</v>
      </c>
      <c r="AV310" s="57" t="s">
        <v>82</v>
      </c>
      <c r="AW310" s="57" t="s">
        <v>31</v>
      </c>
      <c r="AX310" s="57" t="s">
        <v>80</v>
      </c>
      <c r="AY310" s="124" t="s">
        <v>142</v>
      </c>
    </row>
    <row r="311" spans="1:65" s="73" customFormat="1" ht="24.2" customHeight="1">
      <c r="A311" s="143"/>
      <c r="B311" s="144"/>
      <c r="C311" s="204" t="s">
        <v>598</v>
      </c>
      <c r="D311" s="204" t="s">
        <v>144</v>
      </c>
      <c r="E311" s="205" t="s">
        <v>599</v>
      </c>
      <c r="F311" s="206" t="s">
        <v>600</v>
      </c>
      <c r="G311" s="207" t="s">
        <v>601</v>
      </c>
      <c r="H311" s="61"/>
      <c r="I311" s="55"/>
      <c r="J311" s="209">
        <f>ROUND(I311*H311,2)</f>
        <v>0</v>
      </c>
      <c r="K311" s="206" t="s">
        <v>148</v>
      </c>
      <c r="L311" s="54"/>
      <c r="M311" s="56"/>
      <c r="N311" s="117" t="s">
        <v>40</v>
      </c>
      <c r="O311" s="118"/>
      <c r="P311" s="119">
        <f>O311*H311</f>
        <v>0</v>
      </c>
      <c r="Q311" s="119">
        <v>0</v>
      </c>
      <c r="R311" s="119">
        <f>Q311*H311</f>
        <v>0</v>
      </c>
      <c r="S311" s="119">
        <v>0</v>
      </c>
      <c r="T311" s="120">
        <f>S311*H311</f>
        <v>0</v>
      </c>
      <c r="U311" s="70"/>
      <c r="V311" s="70"/>
      <c r="W311" s="70"/>
      <c r="X311" s="70"/>
      <c r="Y311" s="70"/>
      <c r="Z311" s="70"/>
      <c r="AA311" s="70"/>
      <c r="AB311" s="70"/>
      <c r="AC311" s="70"/>
      <c r="AD311" s="70"/>
      <c r="AE311" s="70"/>
      <c r="AR311" s="121" t="s">
        <v>214</v>
      </c>
      <c r="AT311" s="121" t="s">
        <v>144</v>
      </c>
      <c r="AU311" s="121" t="s">
        <v>82</v>
      </c>
      <c r="AY311" s="66" t="s">
        <v>142</v>
      </c>
      <c r="BE311" s="122">
        <f>IF(N311="základní",J311,0)</f>
        <v>0</v>
      </c>
      <c r="BF311" s="122">
        <f>IF(N311="snížená",J311,0)</f>
        <v>0</v>
      </c>
      <c r="BG311" s="122">
        <f>IF(N311="zákl. přenesená",J311,0)</f>
        <v>0</v>
      </c>
      <c r="BH311" s="122">
        <f>IF(N311="sníž. přenesená",J311,0)</f>
        <v>0</v>
      </c>
      <c r="BI311" s="122">
        <f>IF(N311="nulová",J311,0)</f>
        <v>0</v>
      </c>
      <c r="BJ311" s="66" t="s">
        <v>80</v>
      </c>
      <c r="BK311" s="122">
        <f>ROUND(I311*H311,2)</f>
        <v>0</v>
      </c>
      <c r="BL311" s="66" t="s">
        <v>214</v>
      </c>
      <c r="BM311" s="121" t="s">
        <v>602</v>
      </c>
    </row>
    <row r="312" spans="1:65" s="53" customFormat="1" ht="22.9" customHeight="1">
      <c r="A312" s="197"/>
      <c r="B312" s="198"/>
      <c r="C312" s="197"/>
      <c r="D312" s="199" t="s">
        <v>74</v>
      </c>
      <c r="E312" s="202" t="s">
        <v>603</v>
      </c>
      <c r="F312" s="202" t="s">
        <v>604</v>
      </c>
      <c r="G312" s="197"/>
      <c r="H312" s="197"/>
      <c r="J312" s="203">
        <f>BK312</f>
        <v>0</v>
      </c>
      <c r="K312" s="197"/>
      <c r="L312" s="109"/>
      <c r="M312" s="111"/>
      <c r="N312" s="112"/>
      <c r="O312" s="112"/>
      <c r="P312" s="113">
        <f>SUM(P313:P319)</f>
        <v>0</v>
      </c>
      <c r="Q312" s="112"/>
      <c r="R312" s="113">
        <f>SUM(R313:R319)</f>
        <v>0.82744000000000006</v>
      </c>
      <c r="S312" s="112"/>
      <c r="T312" s="114">
        <f>SUM(T313:T319)</f>
        <v>0</v>
      </c>
      <c r="AR312" s="110" t="s">
        <v>82</v>
      </c>
      <c r="AT312" s="115" t="s">
        <v>74</v>
      </c>
      <c r="AU312" s="115" t="s">
        <v>80</v>
      </c>
      <c r="AY312" s="110" t="s">
        <v>142</v>
      </c>
      <c r="BK312" s="116">
        <f>SUM(BK313:BK319)</f>
        <v>0</v>
      </c>
    </row>
    <row r="313" spans="1:65" s="73" customFormat="1" ht="24.2" customHeight="1">
      <c r="A313" s="143"/>
      <c r="B313" s="144"/>
      <c r="C313" s="204" t="s">
        <v>605</v>
      </c>
      <c r="D313" s="204" t="s">
        <v>144</v>
      </c>
      <c r="E313" s="205" t="s">
        <v>606</v>
      </c>
      <c r="F313" s="206" t="s">
        <v>607</v>
      </c>
      <c r="G313" s="207" t="s">
        <v>147</v>
      </c>
      <c r="H313" s="208">
        <v>41.371000000000002</v>
      </c>
      <c r="I313" s="55"/>
      <c r="J313" s="209">
        <f>ROUND(I313*H313,2)</f>
        <v>0</v>
      </c>
      <c r="K313" s="206" t="s">
        <v>148</v>
      </c>
      <c r="L313" s="54"/>
      <c r="M313" s="56"/>
      <c r="N313" s="117" t="s">
        <v>40</v>
      </c>
      <c r="O313" s="118"/>
      <c r="P313" s="119">
        <f>O313*H313</f>
        <v>0</v>
      </c>
      <c r="Q313" s="119">
        <v>0</v>
      </c>
      <c r="R313" s="119">
        <f>Q313*H313</f>
        <v>0</v>
      </c>
      <c r="S313" s="119">
        <v>0</v>
      </c>
      <c r="T313" s="120">
        <f>S313*H313</f>
        <v>0</v>
      </c>
      <c r="U313" s="70"/>
      <c r="V313" s="70"/>
      <c r="W313" s="70"/>
      <c r="X313" s="70"/>
      <c r="Y313" s="70"/>
      <c r="Z313" s="70"/>
      <c r="AA313" s="70"/>
      <c r="AB313" s="70"/>
      <c r="AC313" s="70"/>
      <c r="AD313" s="70"/>
      <c r="AE313" s="70"/>
      <c r="AR313" s="121" t="s">
        <v>214</v>
      </c>
      <c r="AT313" s="121" t="s">
        <v>144</v>
      </c>
      <c r="AU313" s="121" t="s">
        <v>82</v>
      </c>
      <c r="AY313" s="66" t="s">
        <v>142</v>
      </c>
      <c r="BE313" s="122">
        <f>IF(N313="základní",J313,0)</f>
        <v>0</v>
      </c>
      <c r="BF313" s="122">
        <f>IF(N313="snížená",J313,0)</f>
        <v>0</v>
      </c>
      <c r="BG313" s="122">
        <f>IF(N313="zákl. přenesená",J313,0)</f>
        <v>0</v>
      </c>
      <c r="BH313" s="122">
        <f>IF(N313="sníž. přenesená",J313,0)</f>
        <v>0</v>
      </c>
      <c r="BI313" s="122">
        <f>IF(N313="nulová",J313,0)</f>
        <v>0</v>
      </c>
      <c r="BJ313" s="66" t="s">
        <v>80</v>
      </c>
      <c r="BK313" s="122">
        <f>ROUND(I313*H313,2)</f>
        <v>0</v>
      </c>
      <c r="BL313" s="66" t="s">
        <v>214</v>
      </c>
      <c r="BM313" s="121" t="s">
        <v>608</v>
      </c>
    </row>
    <row r="314" spans="1:65" s="57" customFormat="1">
      <c r="A314" s="210"/>
      <c r="B314" s="211"/>
      <c r="C314" s="210"/>
      <c r="D314" s="212" t="s">
        <v>158</v>
      </c>
      <c r="E314" s="213"/>
      <c r="F314" s="214" t="s">
        <v>609</v>
      </c>
      <c r="G314" s="210"/>
      <c r="H314" s="215">
        <v>41.371000000000002</v>
      </c>
      <c r="J314" s="210"/>
      <c r="K314" s="210"/>
      <c r="L314" s="123"/>
      <c r="M314" s="125"/>
      <c r="N314" s="126"/>
      <c r="O314" s="126"/>
      <c r="P314" s="126"/>
      <c r="Q314" s="126"/>
      <c r="R314" s="126"/>
      <c r="S314" s="126"/>
      <c r="T314" s="127"/>
      <c r="AT314" s="124" t="s">
        <v>158</v>
      </c>
      <c r="AU314" s="124" t="s">
        <v>82</v>
      </c>
      <c r="AV314" s="57" t="s">
        <v>82</v>
      </c>
      <c r="AW314" s="57" t="s">
        <v>31</v>
      </c>
      <c r="AX314" s="57" t="s">
        <v>80</v>
      </c>
      <c r="AY314" s="124" t="s">
        <v>142</v>
      </c>
    </row>
    <row r="315" spans="1:65" s="73" customFormat="1" ht="24.2" customHeight="1">
      <c r="A315" s="143"/>
      <c r="B315" s="144"/>
      <c r="C315" s="217" t="s">
        <v>610</v>
      </c>
      <c r="D315" s="217" t="s">
        <v>205</v>
      </c>
      <c r="E315" s="218" t="s">
        <v>611</v>
      </c>
      <c r="F315" s="219" t="s">
        <v>612</v>
      </c>
      <c r="G315" s="220" t="s">
        <v>147</v>
      </c>
      <c r="H315" s="221">
        <v>20.686</v>
      </c>
      <c r="I315" s="58"/>
      <c r="J315" s="222">
        <f>ROUND(I315*H315,2)</f>
        <v>0</v>
      </c>
      <c r="K315" s="219"/>
      <c r="L315" s="128"/>
      <c r="M315" s="59"/>
      <c r="N315" s="129" t="s">
        <v>40</v>
      </c>
      <c r="O315" s="118"/>
      <c r="P315" s="119">
        <f>O315*H315</f>
        <v>0</v>
      </c>
      <c r="Q315" s="119">
        <v>0.02</v>
      </c>
      <c r="R315" s="119">
        <f>Q315*H315</f>
        <v>0.41372000000000003</v>
      </c>
      <c r="S315" s="119">
        <v>0</v>
      </c>
      <c r="T315" s="120">
        <f>S315*H315</f>
        <v>0</v>
      </c>
      <c r="U315" s="70"/>
      <c r="V315" s="70"/>
      <c r="W315" s="70"/>
      <c r="X315" s="70"/>
      <c r="Y315" s="70"/>
      <c r="Z315" s="70"/>
      <c r="AA315" s="70"/>
      <c r="AB315" s="70"/>
      <c r="AC315" s="70"/>
      <c r="AD315" s="70"/>
      <c r="AE315" s="70"/>
      <c r="AR315" s="121" t="s">
        <v>285</v>
      </c>
      <c r="AT315" s="121" t="s">
        <v>205</v>
      </c>
      <c r="AU315" s="121" t="s">
        <v>82</v>
      </c>
      <c r="AY315" s="66" t="s">
        <v>142</v>
      </c>
      <c r="BE315" s="122">
        <f>IF(N315="základní",J315,0)</f>
        <v>0</v>
      </c>
      <c r="BF315" s="122">
        <f>IF(N315="snížená",J315,0)</f>
        <v>0</v>
      </c>
      <c r="BG315" s="122">
        <f>IF(N315="zákl. přenesená",J315,0)</f>
        <v>0</v>
      </c>
      <c r="BH315" s="122">
        <f>IF(N315="sníž. přenesená",J315,0)</f>
        <v>0</v>
      </c>
      <c r="BI315" s="122">
        <f>IF(N315="nulová",J315,0)</f>
        <v>0</v>
      </c>
      <c r="BJ315" s="66" t="s">
        <v>80</v>
      </c>
      <c r="BK315" s="122">
        <f>ROUND(I315*H315,2)</f>
        <v>0</v>
      </c>
      <c r="BL315" s="66" t="s">
        <v>214</v>
      </c>
      <c r="BM315" s="121" t="s">
        <v>613</v>
      </c>
    </row>
    <row r="316" spans="1:65" s="57" customFormat="1">
      <c r="A316" s="210"/>
      <c r="B316" s="211"/>
      <c r="C316" s="210"/>
      <c r="D316" s="212" t="s">
        <v>158</v>
      </c>
      <c r="E316" s="213"/>
      <c r="F316" s="214" t="s">
        <v>614</v>
      </c>
      <c r="G316" s="210"/>
      <c r="H316" s="215">
        <v>20.686</v>
      </c>
      <c r="J316" s="210"/>
      <c r="K316" s="210"/>
      <c r="L316" s="123"/>
      <c r="M316" s="125"/>
      <c r="N316" s="126"/>
      <c r="O316" s="126"/>
      <c r="P316" s="126"/>
      <c r="Q316" s="126"/>
      <c r="R316" s="126"/>
      <c r="S316" s="126"/>
      <c r="T316" s="127"/>
      <c r="AT316" s="124" t="s">
        <v>158</v>
      </c>
      <c r="AU316" s="124" t="s">
        <v>82</v>
      </c>
      <c r="AV316" s="57" t="s">
        <v>82</v>
      </c>
      <c r="AW316" s="57" t="s">
        <v>31</v>
      </c>
      <c r="AX316" s="57" t="s">
        <v>80</v>
      </c>
      <c r="AY316" s="124" t="s">
        <v>142</v>
      </c>
    </row>
    <row r="317" spans="1:65" s="73" customFormat="1" ht="24.2" customHeight="1">
      <c r="A317" s="143"/>
      <c r="B317" s="144"/>
      <c r="C317" s="228" t="s">
        <v>615</v>
      </c>
      <c r="D317" s="217" t="s">
        <v>205</v>
      </c>
      <c r="E317" s="218" t="s">
        <v>616</v>
      </c>
      <c r="F317" s="219" t="s">
        <v>617</v>
      </c>
      <c r="G317" s="220" t="s">
        <v>147</v>
      </c>
      <c r="H317" s="221">
        <v>20.686</v>
      </c>
      <c r="I317" s="58"/>
      <c r="J317" s="222">
        <f>ROUND(I317*H317,2)</f>
        <v>0</v>
      </c>
      <c r="K317" s="219"/>
      <c r="L317" s="128"/>
      <c r="M317" s="59"/>
      <c r="N317" s="129" t="s">
        <v>40</v>
      </c>
      <c r="O317" s="118"/>
      <c r="P317" s="119">
        <f>O317*H317</f>
        <v>0</v>
      </c>
      <c r="Q317" s="119">
        <v>0.02</v>
      </c>
      <c r="R317" s="119">
        <f>Q317*H317</f>
        <v>0.41372000000000003</v>
      </c>
      <c r="S317" s="119">
        <v>0</v>
      </c>
      <c r="T317" s="120">
        <f>S317*H317</f>
        <v>0</v>
      </c>
      <c r="U317" s="70"/>
      <c r="V317" s="70"/>
      <c r="W317" s="70"/>
      <c r="X317" s="70"/>
      <c r="Y317" s="70"/>
      <c r="Z317" s="70"/>
      <c r="AA317" s="70"/>
      <c r="AB317" s="70"/>
      <c r="AC317" s="70"/>
      <c r="AD317" s="70"/>
      <c r="AE317" s="70"/>
      <c r="AR317" s="121" t="s">
        <v>285</v>
      </c>
      <c r="AT317" s="121" t="s">
        <v>205</v>
      </c>
      <c r="AU317" s="121" t="s">
        <v>82</v>
      </c>
      <c r="AY317" s="66" t="s">
        <v>142</v>
      </c>
      <c r="BE317" s="122">
        <f>IF(N317="základní",J317,0)</f>
        <v>0</v>
      </c>
      <c r="BF317" s="122">
        <f>IF(N317="snížená",J317,0)</f>
        <v>0</v>
      </c>
      <c r="BG317" s="122">
        <f>IF(N317="zákl. přenesená",J317,0)</f>
        <v>0</v>
      </c>
      <c r="BH317" s="122">
        <f>IF(N317="sníž. přenesená",J317,0)</f>
        <v>0</v>
      </c>
      <c r="BI317" s="122">
        <f>IF(N317="nulová",J317,0)</f>
        <v>0</v>
      </c>
      <c r="BJ317" s="66" t="s">
        <v>80</v>
      </c>
      <c r="BK317" s="122">
        <f>ROUND(I317*H317,2)</f>
        <v>0</v>
      </c>
      <c r="BL317" s="66" t="s">
        <v>214</v>
      </c>
      <c r="BM317" s="121" t="s">
        <v>618</v>
      </c>
    </row>
    <row r="318" spans="1:65" s="57" customFormat="1">
      <c r="A318" s="210"/>
      <c r="B318" s="211"/>
      <c r="C318" s="210"/>
      <c r="D318" s="212" t="s">
        <v>158</v>
      </c>
      <c r="E318" s="213"/>
      <c r="F318" s="214" t="s">
        <v>614</v>
      </c>
      <c r="G318" s="210"/>
      <c r="H318" s="215">
        <v>20.686</v>
      </c>
      <c r="J318" s="210"/>
      <c r="K318" s="210"/>
      <c r="L318" s="123"/>
      <c r="M318" s="125"/>
      <c r="N318" s="126"/>
      <c r="O318" s="126"/>
      <c r="P318" s="126"/>
      <c r="Q318" s="126"/>
      <c r="R318" s="126"/>
      <c r="S318" s="126"/>
      <c r="T318" s="127"/>
      <c r="AT318" s="124" t="s">
        <v>158</v>
      </c>
      <c r="AU318" s="124" t="s">
        <v>82</v>
      </c>
      <c r="AV318" s="57" t="s">
        <v>82</v>
      </c>
      <c r="AW318" s="57" t="s">
        <v>31</v>
      </c>
      <c r="AX318" s="57" t="s">
        <v>80</v>
      </c>
      <c r="AY318" s="124" t="s">
        <v>142</v>
      </c>
    </row>
    <row r="319" spans="1:65" s="73" customFormat="1" ht="24.2" customHeight="1">
      <c r="A319" s="143"/>
      <c r="B319" s="144"/>
      <c r="C319" s="229" t="s">
        <v>619</v>
      </c>
      <c r="D319" s="204" t="s">
        <v>144</v>
      </c>
      <c r="E319" s="205" t="s">
        <v>620</v>
      </c>
      <c r="F319" s="206" t="s">
        <v>621</v>
      </c>
      <c r="G319" s="207" t="s">
        <v>601</v>
      </c>
      <c r="H319" s="61"/>
      <c r="I319" s="55"/>
      <c r="J319" s="209">
        <f>ROUND(I319*H319,2)</f>
        <v>0</v>
      </c>
      <c r="K319" s="206" t="s">
        <v>148</v>
      </c>
      <c r="L319" s="54"/>
      <c r="M319" s="56"/>
      <c r="N319" s="117" t="s">
        <v>40</v>
      </c>
      <c r="O319" s="118"/>
      <c r="P319" s="119">
        <f>O319*H319</f>
        <v>0</v>
      </c>
      <c r="Q319" s="119">
        <v>0</v>
      </c>
      <c r="R319" s="119">
        <f>Q319*H319</f>
        <v>0</v>
      </c>
      <c r="S319" s="119">
        <v>0</v>
      </c>
      <c r="T319" s="120">
        <f>S319*H319</f>
        <v>0</v>
      </c>
      <c r="U319" s="70"/>
      <c r="V319" s="70"/>
      <c r="W319" s="70"/>
      <c r="X319" s="70"/>
      <c r="Y319" s="70"/>
      <c r="Z319" s="70"/>
      <c r="AA319" s="70"/>
      <c r="AB319" s="70"/>
      <c r="AC319" s="70"/>
      <c r="AD319" s="70"/>
      <c r="AE319" s="70"/>
      <c r="AR319" s="121" t="s">
        <v>214</v>
      </c>
      <c r="AT319" s="121" t="s">
        <v>144</v>
      </c>
      <c r="AU319" s="121" t="s">
        <v>82</v>
      </c>
      <c r="AY319" s="66" t="s">
        <v>142</v>
      </c>
      <c r="BE319" s="122">
        <f>IF(N319="základní",J319,0)</f>
        <v>0</v>
      </c>
      <c r="BF319" s="122">
        <f>IF(N319="snížená",J319,0)</f>
        <v>0</v>
      </c>
      <c r="BG319" s="122">
        <f>IF(N319="zákl. přenesená",J319,0)</f>
        <v>0</v>
      </c>
      <c r="BH319" s="122">
        <f>IF(N319="sníž. přenesená",J319,0)</f>
        <v>0</v>
      </c>
      <c r="BI319" s="122">
        <f>IF(N319="nulová",J319,0)</f>
        <v>0</v>
      </c>
      <c r="BJ319" s="66" t="s">
        <v>80</v>
      </c>
      <c r="BK319" s="122">
        <f>ROUND(I319*H319,2)</f>
        <v>0</v>
      </c>
      <c r="BL319" s="66" t="s">
        <v>214</v>
      </c>
      <c r="BM319" s="121" t="s">
        <v>622</v>
      </c>
    </row>
    <row r="320" spans="1:65" s="53" customFormat="1" ht="22.9" customHeight="1">
      <c r="A320" s="197"/>
      <c r="B320" s="198"/>
      <c r="C320" s="197"/>
      <c r="D320" s="199" t="s">
        <v>74</v>
      </c>
      <c r="E320" s="202" t="s">
        <v>623</v>
      </c>
      <c r="F320" s="202" t="s">
        <v>624</v>
      </c>
      <c r="G320" s="197"/>
      <c r="H320" s="197"/>
      <c r="J320" s="203">
        <f>BK320</f>
        <v>0</v>
      </c>
      <c r="K320" s="197"/>
      <c r="L320" s="109"/>
      <c r="M320" s="111"/>
      <c r="N320" s="112"/>
      <c r="O320" s="112"/>
      <c r="P320" s="113">
        <f>SUM(P321:P336)</f>
        <v>0</v>
      </c>
      <c r="Q320" s="112"/>
      <c r="R320" s="113">
        <f>SUM(R321:R336)</f>
        <v>0.21248</v>
      </c>
      <c r="S320" s="112"/>
      <c r="T320" s="114">
        <f>SUM(T321:T336)</f>
        <v>3.9449999999999999E-4</v>
      </c>
      <c r="AR320" s="110" t="s">
        <v>82</v>
      </c>
      <c r="AT320" s="115" t="s">
        <v>74</v>
      </c>
      <c r="AU320" s="115" t="s">
        <v>80</v>
      </c>
      <c r="AY320" s="110" t="s">
        <v>142</v>
      </c>
      <c r="BK320" s="116">
        <f>SUM(BK321:BK336)</f>
        <v>0</v>
      </c>
    </row>
    <row r="321" spans="1:65" s="73" customFormat="1" ht="16.5" customHeight="1">
      <c r="A321" s="143"/>
      <c r="B321" s="144"/>
      <c r="C321" s="229" t="s">
        <v>625</v>
      </c>
      <c r="D321" s="204" t="s">
        <v>144</v>
      </c>
      <c r="E321" s="205" t="s">
        <v>626</v>
      </c>
      <c r="F321" s="206" t="s">
        <v>627</v>
      </c>
      <c r="G321" s="207" t="s">
        <v>208</v>
      </c>
      <c r="H321" s="208">
        <v>0.15</v>
      </c>
      <c r="I321" s="55"/>
      <c r="J321" s="209">
        <f t="shared" ref="J321:J336" si="40">ROUND(I321*H321,2)</f>
        <v>0</v>
      </c>
      <c r="K321" s="206"/>
      <c r="L321" s="54"/>
      <c r="M321" s="56"/>
      <c r="N321" s="117" t="s">
        <v>40</v>
      </c>
      <c r="O321" s="118"/>
      <c r="P321" s="119">
        <f t="shared" ref="P321:P336" si="41">O321*H321</f>
        <v>0</v>
      </c>
      <c r="Q321" s="119">
        <v>0</v>
      </c>
      <c r="R321" s="119">
        <f t="shared" ref="R321:R336" si="42">Q321*H321</f>
        <v>0</v>
      </c>
      <c r="S321" s="119">
        <v>2.63E-3</v>
      </c>
      <c r="T321" s="120">
        <f t="shared" ref="T321:T336" si="43">S321*H321</f>
        <v>3.9449999999999999E-4</v>
      </c>
      <c r="U321" s="70"/>
      <c r="V321" s="70"/>
      <c r="W321" s="70"/>
      <c r="X321" s="70"/>
      <c r="Y321" s="70"/>
      <c r="Z321" s="70"/>
      <c r="AA321" s="70"/>
      <c r="AB321" s="70"/>
      <c r="AC321" s="70"/>
      <c r="AD321" s="70"/>
      <c r="AE321" s="70"/>
      <c r="AR321" s="121" t="s">
        <v>214</v>
      </c>
      <c r="AT321" s="121" t="s">
        <v>144</v>
      </c>
      <c r="AU321" s="121" t="s">
        <v>82</v>
      </c>
      <c r="AY321" s="66" t="s">
        <v>142</v>
      </c>
      <c r="BE321" s="122">
        <f t="shared" ref="BE321:BE336" si="44">IF(N321="základní",J321,0)</f>
        <v>0</v>
      </c>
      <c r="BF321" s="122">
        <f t="shared" ref="BF321:BF336" si="45">IF(N321="snížená",J321,0)</f>
        <v>0</v>
      </c>
      <c r="BG321" s="122">
        <f t="shared" ref="BG321:BG336" si="46">IF(N321="zákl. přenesená",J321,0)</f>
        <v>0</v>
      </c>
      <c r="BH321" s="122">
        <f t="shared" ref="BH321:BH336" si="47">IF(N321="sníž. přenesená",J321,0)</f>
        <v>0</v>
      </c>
      <c r="BI321" s="122">
        <f t="shared" ref="BI321:BI336" si="48">IF(N321="nulová",J321,0)</f>
        <v>0</v>
      </c>
      <c r="BJ321" s="66" t="s">
        <v>80</v>
      </c>
      <c r="BK321" s="122">
        <f t="shared" ref="BK321:BK336" si="49">ROUND(I321*H321,2)</f>
        <v>0</v>
      </c>
      <c r="BL321" s="66" t="s">
        <v>214</v>
      </c>
      <c r="BM321" s="121" t="s">
        <v>628</v>
      </c>
    </row>
    <row r="322" spans="1:65" s="73" customFormat="1" ht="16.5" customHeight="1">
      <c r="A322" s="143"/>
      <c r="B322" s="144"/>
      <c r="C322" s="229" t="s">
        <v>629</v>
      </c>
      <c r="D322" s="204" t="s">
        <v>144</v>
      </c>
      <c r="E322" s="205" t="s">
        <v>630</v>
      </c>
      <c r="F322" s="206" t="s">
        <v>631</v>
      </c>
      <c r="G322" s="207" t="s">
        <v>193</v>
      </c>
      <c r="H322" s="208">
        <v>8</v>
      </c>
      <c r="I322" s="55"/>
      <c r="J322" s="209">
        <f t="shared" si="40"/>
        <v>0</v>
      </c>
      <c r="K322" s="206"/>
      <c r="L322" s="54"/>
      <c r="M322" s="56"/>
      <c r="N322" s="117" t="s">
        <v>40</v>
      </c>
      <c r="O322" s="118"/>
      <c r="P322" s="119">
        <f t="shared" si="41"/>
        <v>0</v>
      </c>
      <c r="Q322" s="119">
        <v>1.2899999999999999E-3</v>
      </c>
      <c r="R322" s="119">
        <f t="shared" si="42"/>
        <v>1.0319999999999999E-2</v>
      </c>
      <c r="S322" s="119">
        <v>0</v>
      </c>
      <c r="T322" s="120">
        <f t="shared" si="43"/>
        <v>0</v>
      </c>
      <c r="U322" s="70"/>
      <c r="V322" s="70"/>
      <c r="W322" s="70"/>
      <c r="X322" s="70"/>
      <c r="Y322" s="70"/>
      <c r="Z322" s="70"/>
      <c r="AA322" s="70"/>
      <c r="AB322" s="70"/>
      <c r="AC322" s="70"/>
      <c r="AD322" s="70"/>
      <c r="AE322" s="70"/>
      <c r="AR322" s="121" t="s">
        <v>214</v>
      </c>
      <c r="AT322" s="121" t="s">
        <v>144</v>
      </c>
      <c r="AU322" s="121" t="s">
        <v>82</v>
      </c>
      <c r="AY322" s="66" t="s">
        <v>142</v>
      </c>
      <c r="BE322" s="122">
        <f t="shared" si="44"/>
        <v>0</v>
      </c>
      <c r="BF322" s="122">
        <f t="shared" si="45"/>
        <v>0</v>
      </c>
      <c r="BG322" s="122">
        <f t="shared" si="46"/>
        <v>0</v>
      </c>
      <c r="BH322" s="122">
        <f t="shared" si="47"/>
        <v>0</v>
      </c>
      <c r="BI322" s="122">
        <f t="shared" si="48"/>
        <v>0</v>
      </c>
      <c r="BJ322" s="66" t="s">
        <v>80</v>
      </c>
      <c r="BK322" s="122">
        <f t="shared" si="49"/>
        <v>0</v>
      </c>
      <c r="BL322" s="66" t="s">
        <v>214</v>
      </c>
      <c r="BM322" s="121" t="s">
        <v>632</v>
      </c>
    </row>
    <row r="323" spans="1:65" s="73" customFormat="1" ht="16.5" customHeight="1">
      <c r="A323" s="143"/>
      <c r="B323" s="144"/>
      <c r="C323" s="229" t="s">
        <v>633</v>
      </c>
      <c r="D323" s="204" t="s">
        <v>144</v>
      </c>
      <c r="E323" s="205" t="s">
        <v>634</v>
      </c>
      <c r="F323" s="206" t="s">
        <v>635</v>
      </c>
      <c r="G323" s="207" t="s">
        <v>193</v>
      </c>
      <c r="H323" s="208">
        <v>2</v>
      </c>
      <c r="I323" s="55"/>
      <c r="J323" s="209">
        <f t="shared" si="40"/>
        <v>0</v>
      </c>
      <c r="K323" s="206"/>
      <c r="L323" s="54"/>
      <c r="M323" s="56"/>
      <c r="N323" s="117" t="s">
        <v>40</v>
      </c>
      <c r="O323" s="118"/>
      <c r="P323" s="119">
        <f t="shared" si="41"/>
        <v>0</v>
      </c>
      <c r="Q323" s="119">
        <v>6.7200000000000003E-3</v>
      </c>
      <c r="R323" s="119">
        <f t="shared" si="42"/>
        <v>1.3440000000000001E-2</v>
      </c>
      <c r="S323" s="119">
        <v>0</v>
      </c>
      <c r="T323" s="120">
        <f t="shared" si="43"/>
        <v>0</v>
      </c>
      <c r="U323" s="70"/>
      <c r="V323" s="70"/>
      <c r="W323" s="70"/>
      <c r="X323" s="70"/>
      <c r="Y323" s="70"/>
      <c r="Z323" s="70"/>
      <c r="AA323" s="70"/>
      <c r="AB323" s="70"/>
      <c r="AC323" s="70"/>
      <c r="AD323" s="70"/>
      <c r="AE323" s="70"/>
      <c r="AR323" s="121" t="s">
        <v>214</v>
      </c>
      <c r="AT323" s="121" t="s">
        <v>144</v>
      </c>
      <c r="AU323" s="121" t="s">
        <v>82</v>
      </c>
      <c r="AY323" s="66" t="s">
        <v>142</v>
      </c>
      <c r="BE323" s="122">
        <f t="shared" si="44"/>
        <v>0</v>
      </c>
      <c r="BF323" s="122">
        <f t="shared" si="45"/>
        <v>0</v>
      </c>
      <c r="BG323" s="122">
        <f t="shared" si="46"/>
        <v>0</v>
      </c>
      <c r="BH323" s="122">
        <f t="shared" si="47"/>
        <v>0</v>
      </c>
      <c r="BI323" s="122">
        <f t="shared" si="48"/>
        <v>0</v>
      </c>
      <c r="BJ323" s="66" t="s">
        <v>80</v>
      </c>
      <c r="BK323" s="122">
        <f t="shared" si="49"/>
        <v>0</v>
      </c>
      <c r="BL323" s="66" t="s">
        <v>214</v>
      </c>
      <c r="BM323" s="121" t="s">
        <v>636</v>
      </c>
    </row>
    <row r="324" spans="1:65" s="73" customFormat="1" ht="16.5" customHeight="1">
      <c r="A324" s="143"/>
      <c r="B324" s="144"/>
      <c r="C324" s="229" t="s">
        <v>637</v>
      </c>
      <c r="D324" s="204" t="s">
        <v>144</v>
      </c>
      <c r="E324" s="205" t="s">
        <v>638</v>
      </c>
      <c r="F324" s="206" t="s">
        <v>639</v>
      </c>
      <c r="G324" s="207" t="s">
        <v>193</v>
      </c>
      <c r="H324" s="208">
        <v>18</v>
      </c>
      <c r="I324" s="55"/>
      <c r="J324" s="209">
        <f t="shared" si="40"/>
        <v>0</v>
      </c>
      <c r="K324" s="206"/>
      <c r="L324" s="54"/>
      <c r="M324" s="56"/>
      <c r="N324" s="117" t="s">
        <v>40</v>
      </c>
      <c r="O324" s="118"/>
      <c r="P324" s="119">
        <f t="shared" si="41"/>
        <v>0</v>
      </c>
      <c r="Q324" s="119">
        <v>6.7200000000000003E-3</v>
      </c>
      <c r="R324" s="119">
        <f t="shared" si="42"/>
        <v>0.12096000000000001</v>
      </c>
      <c r="S324" s="119">
        <v>0</v>
      </c>
      <c r="T324" s="120">
        <f t="shared" si="43"/>
        <v>0</v>
      </c>
      <c r="U324" s="70"/>
      <c r="V324" s="70"/>
      <c r="W324" s="70"/>
      <c r="X324" s="70"/>
      <c r="Y324" s="70"/>
      <c r="Z324" s="70"/>
      <c r="AA324" s="70"/>
      <c r="AB324" s="70"/>
      <c r="AC324" s="70"/>
      <c r="AD324" s="70"/>
      <c r="AE324" s="70"/>
      <c r="AR324" s="121" t="s">
        <v>214</v>
      </c>
      <c r="AT324" s="121" t="s">
        <v>144</v>
      </c>
      <c r="AU324" s="121" t="s">
        <v>82</v>
      </c>
      <c r="AY324" s="66" t="s">
        <v>142</v>
      </c>
      <c r="BE324" s="122">
        <f t="shared" si="44"/>
        <v>0</v>
      </c>
      <c r="BF324" s="122">
        <f t="shared" si="45"/>
        <v>0</v>
      </c>
      <c r="BG324" s="122">
        <f t="shared" si="46"/>
        <v>0</v>
      </c>
      <c r="BH324" s="122">
        <f t="shared" si="47"/>
        <v>0</v>
      </c>
      <c r="BI324" s="122">
        <f t="shared" si="48"/>
        <v>0</v>
      </c>
      <c r="BJ324" s="66" t="s">
        <v>80</v>
      </c>
      <c r="BK324" s="122">
        <f t="shared" si="49"/>
        <v>0</v>
      </c>
      <c r="BL324" s="66" t="s">
        <v>214</v>
      </c>
      <c r="BM324" s="121" t="s">
        <v>640</v>
      </c>
    </row>
    <row r="325" spans="1:65" s="73" customFormat="1" ht="16.5" customHeight="1">
      <c r="A325" s="143"/>
      <c r="B325" s="144"/>
      <c r="C325" s="229" t="s">
        <v>641</v>
      </c>
      <c r="D325" s="204" t="s">
        <v>144</v>
      </c>
      <c r="E325" s="205" t="s">
        <v>642</v>
      </c>
      <c r="F325" s="206" t="s">
        <v>643</v>
      </c>
      <c r="G325" s="207" t="s">
        <v>193</v>
      </c>
      <c r="H325" s="208">
        <v>4.5</v>
      </c>
      <c r="I325" s="55"/>
      <c r="J325" s="209">
        <f t="shared" si="40"/>
        <v>0</v>
      </c>
      <c r="K325" s="206"/>
      <c r="L325" s="54"/>
      <c r="M325" s="56"/>
      <c r="N325" s="117" t="s">
        <v>40</v>
      </c>
      <c r="O325" s="118"/>
      <c r="P325" s="119">
        <f t="shared" si="41"/>
        <v>0</v>
      </c>
      <c r="Q325" s="119">
        <v>7.3999999999999999E-4</v>
      </c>
      <c r="R325" s="119">
        <f t="shared" si="42"/>
        <v>3.3300000000000001E-3</v>
      </c>
      <c r="S325" s="119">
        <v>0</v>
      </c>
      <c r="T325" s="120">
        <f t="shared" si="43"/>
        <v>0</v>
      </c>
      <c r="U325" s="70"/>
      <c r="V325" s="70"/>
      <c r="W325" s="70"/>
      <c r="X325" s="70"/>
      <c r="Y325" s="70"/>
      <c r="Z325" s="70"/>
      <c r="AA325" s="70"/>
      <c r="AB325" s="70"/>
      <c r="AC325" s="70"/>
      <c r="AD325" s="70"/>
      <c r="AE325" s="70"/>
      <c r="AR325" s="121" t="s">
        <v>214</v>
      </c>
      <c r="AT325" s="121" t="s">
        <v>144</v>
      </c>
      <c r="AU325" s="121" t="s">
        <v>82</v>
      </c>
      <c r="AY325" s="66" t="s">
        <v>142</v>
      </c>
      <c r="BE325" s="122">
        <f t="shared" si="44"/>
        <v>0</v>
      </c>
      <c r="BF325" s="122">
        <f t="shared" si="45"/>
        <v>0</v>
      </c>
      <c r="BG325" s="122">
        <f t="shared" si="46"/>
        <v>0</v>
      </c>
      <c r="BH325" s="122">
        <f t="shared" si="47"/>
        <v>0</v>
      </c>
      <c r="BI325" s="122">
        <f t="shared" si="48"/>
        <v>0</v>
      </c>
      <c r="BJ325" s="66" t="s">
        <v>80</v>
      </c>
      <c r="BK325" s="122">
        <f t="shared" si="49"/>
        <v>0</v>
      </c>
      <c r="BL325" s="66" t="s">
        <v>214</v>
      </c>
      <c r="BM325" s="121" t="s">
        <v>644</v>
      </c>
    </row>
    <row r="326" spans="1:65" s="73" customFormat="1" ht="24.2" customHeight="1">
      <c r="A326" s="143"/>
      <c r="B326" s="144"/>
      <c r="C326" s="229" t="s">
        <v>645</v>
      </c>
      <c r="D326" s="204" t="s">
        <v>144</v>
      </c>
      <c r="E326" s="205" t="s">
        <v>646</v>
      </c>
      <c r="F326" s="206" t="s">
        <v>647</v>
      </c>
      <c r="G326" s="207" t="s">
        <v>193</v>
      </c>
      <c r="H326" s="208">
        <v>7</v>
      </c>
      <c r="I326" s="55"/>
      <c r="J326" s="209">
        <f t="shared" si="40"/>
        <v>0</v>
      </c>
      <c r="K326" s="206" t="s">
        <v>148</v>
      </c>
      <c r="L326" s="54"/>
      <c r="M326" s="56"/>
      <c r="N326" s="117" t="s">
        <v>40</v>
      </c>
      <c r="O326" s="118"/>
      <c r="P326" s="119">
        <f t="shared" si="41"/>
        <v>0</v>
      </c>
      <c r="Q326" s="119">
        <v>4.6999999999999999E-4</v>
      </c>
      <c r="R326" s="119">
        <f t="shared" si="42"/>
        <v>3.29E-3</v>
      </c>
      <c r="S326" s="119">
        <v>0</v>
      </c>
      <c r="T326" s="120">
        <f t="shared" si="43"/>
        <v>0</v>
      </c>
      <c r="U326" s="70"/>
      <c r="V326" s="70"/>
      <c r="W326" s="70"/>
      <c r="X326" s="70"/>
      <c r="Y326" s="70"/>
      <c r="Z326" s="70"/>
      <c r="AA326" s="70"/>
      <c r="AB326" s="70"/>
      <c r="AC326" s="70"/>
      <c r="AD326" s="70"/>
      <c r="AE326" s="70"/>
      <c r="AR326" s="121" t="s">
        <v>214</v>
      </c>
      <c r="AT326" s="121" t="s">
        <v>144</v>
      </c>
      <c r="AU326" s="121" t="s">
        <v>82</v>
      </c>
      <c r="AY326" s="66" t="s">
        <v>142</v>
      </c>
      <c r="BE326" s="122">
        <f t="shared" si="44"/>
        <v>0</v>
      </c>
      <c r="BF326" s="122">
        <f t="shared" si="45"/>
        <v>0</v>
      </c>
      <c r="BG326" s="122">
        <f t="shared" si="46"/>
        <v>0</v>
      </c>
      <c r="BH326" s="122">
        <f t="shared" si="47"/>
        <v>0</v>
      </c>
      <c r="BI326" s="122">
        <f t="shared" si="48"/>
        <v>0</v>
      </c>
      <c r="BJ326" s="66" t="s">
        <v>80</v>
      </c>
      <c r="BK326" s="122">
        <f t="shared" si="49"/>
        <v>0</v>
      </c>
      <c r="BL326" s="66" t="s">
        <v>214</v>
      </c>
      <c r="BM326" s="121" t="s">
        <v>648</v>
      </c>
    </row>
    <row r="327" spans="1:65" s="73" customFormat="1" ht="24.2" customHeight="1">
      <c r="A327" s="143"/>
      <c r="B327" s="144"/>
      <c r="C327" s="229">
        <v>107</v>
      </c>
      <c r="D327" s="204" t="s">
        <v>144</v>
      </c>
      <c r="E327" s="205" t="s">
        <v>1432</v>
      </c>
      <c r="F327" s="206" t="s">
        <v>1433</v>
      </c>
      <c r="G327" s="207" t="s">
        <v>193</v>
      </c>
      <c r="H327" s="208">
        <v>6</v>
      </c>
      <c r="I327" s="55"/>
      <c r="J327" s="209">
        <f t="shared" si="40"/>
        <v>0</v>
      </c>
      <c r="K327" s="206"/>
      <c r="L327" s="54"/>
      <c r="M327" s="56"/>
      <c r="N327" s="117"/>
      <c r="O327" s="118"/>
      <c r="P327" s="119">
        <f t="shared" si="41"/>
        <v>0</v>
      </c>
      <c r="Q327" s="119"/>
      <c r="R327" s="119"/>
      <c r="S327" s="119"/>
      <c r="T327" s="120"/>
      <c r="U327" s="70"/>
      <c r="V327" s="70"/>
      <c r="W327" s="70"/>
      <c r="X327" s="70"/>
      <c r="Y327" s="70"/>
      <c r="Z327" s="70"/>
      <c r="AA327" s="70"/>
      <c r="AB327" s="70"/>
      <c r="AC327" s="70"/>
      <c r="AD327" s="70"/>
      <c r="AE327" s="70"/>
      <c r="AR327" s="121"/>
      <c r="AT327" s="121"/>
      <c r="AU327" s="121"/>
      <c r="AY327" s="66"/>
      <c r="BE327" s="122"/>
      <c r="BF327" s="122"/>
      <c r="BG327" s="122"/>
      <c r="BH327" s="122"/>
      <c r="BI327" s="122"/>
      <c r="BJ327" s="66"/>
      <c r="BK327" s="122">
        <f t="shared" si="49"/>
        <v>0</v>
      </c>
      <c r="BL327" s="66"/>
      <c r="BM327" s="121"/>
    </row>
    <row r="328" spans="1:65" s="73" customFormat="1" ht="21.75" customHeight="1">
      <c r="A328" s="143"/>
      <c r="B328" s="144"/>
      <c r="C328" s="229" t="s">
        <v>649</v>
      </c>
      <c r="D328" s="204" t="s">
        <v>144</v>
      </c>
      <c r="E328" s="205" t="s">
        <v>650</v>
      </c>
      <c r="F328" s="206" t="s">
        <v>651</v>
      </c>
      <c r="G328" s="207" t="s">
        <v>212</v>
      </c>
      <c r="H328" s="208">
        <v>6</v>
      </c>
      <c r="I328" s="55"/>
      <c r="J328" s="209">
        <f t="shared" si="40"/>
        <v>0</v>
      </c>
      <c r="K328" s="206" t="s">
        <v>148</v>
      </c>
      <c r="L328" s="54"/>
      <c r="M328" s="56"/>
      <c r="N328" s="117" t="s">
        <v>40</v>
      </c>
      <c r="O328" s="118"/>
      <c r="P328" s="119">
        <f t="shared" si="41"/>
        <v>0</v>
      </c>
      <c r="Q328" s="119">
        <v>0</v>
      </c>
      <c r="R328" s="119">
        <f t="shared" si="42"/>
        <v>0</v>
      </c>
      <c r="S328" s="119">
        <v>0</v>
      </c>
      <c r="T328" s="120">
        <f t="shared" si="43"/>
        <v>0</v>
      </c>
      <c r="U328" s="70"/>
      <c r="V328" s="70"/>
      <c r="W328" s="70"/>
      <c r="X328" s="70"/>
      <c r="Y328" s="70"/>
      <c r="Z328" s="70"/>
      <c r="AA328" s="70"/>
      <c r="AB328" s="70"/>
      <c r="AC328" s="70"/>
      <c r="AD328" s="70"/>
      <c r="AE328" s="70"/>
      <c r="AR328" s="121" t="s">
        <v>214</v>
      </c>
      <c r="AT328" s="121" t="s">
        <v>144</v>
      </c>
      <c r="AU328" s="121" t="s">
        <v>82</v>
      </c>
      <c r="AY328" s="66" t="s">
        <v>142</v>
      </c>
      <c r="BE328" s="122">
        <f t="shared" si="44"/>
        <v>0</v>
      </c>
      <c r="BF328" s="122">
        <f t="shared" si="45"/>
        <v>0</v>
      </c>
      <c r="BG328" s="122">
        <f t="shared" si="46"/>
        <v>0</v>
      </c>
      <c r="BH328" s="122">
        <f t="shared" si="47"/>
        <v>0</v>
      </c>
      <c r="BI328" s="122">
        <f t="shared" si="48"/>
        <v>0</v>
      </c>
      <c r="BJ328" s="66" t="s">
        <v>80</v>
      </c>
      <c r="BK328" s="122">
        <f t="shared" si="49"/>
        <v>0</v>
      </c>
      <c r="BL328" s="66" t="s">
        <v>214</v>
      </c>
      <c r="BM328" s="121" t="s">
        <v>652</v>
      </c>
    </row>
    <row r="329" spans="1:65" s="73" customFormat="1" ht="21.75" customHeight="1">
      <c r="A329" s="143"/>
      <c r="B329" s="144"/>
      <c r="C329" s="229" t="s">
        <v>653</v>
      </c>
      <c r="D329" s="204" t="s">
        <v>144</v>
      </c>
      <c r="E329" s="205" t="s">
        <v>654</v>
      </c>
      <c r="F329" s="206" t="s">
        <v>655</v>
      </c>
      <c r="G329" s="207" t="s">
        <v>212</v>
      </c>
      <c r="H329" s="208">
        <v>1</v>
      </c>
      <c r="I329" s="55"/>
      <c r="J329" s="209">
        <f t="shared" si="40"/>
        <v>0</v>
      </c>
      <c r="K329" s="206" t="s">
        <v>148</v>
      </c>
      <c r="L329" s="54"/>
      <c r="M329" s="56"/>
      <c r="N329" s="117" t="s">
        <v>40</v>
      </c>
      <c r="O329" s="118"/>
      <c r="P329" s="119">
        <f t="shared" si="41"/>
        <v>0</v>
      </c>
      <c r="Q329" s="119">
        <v>0</v>
      </c>
      <c r="R329" s="119">
        <f t="shared" si="42"/>
        <v>0</v>
      </c>
      <c r="S329" s="119">
        <v>0</v>
      </c>
      <c r="T329" s="120">
        <f t="shared" si="43"/>
        <v>0</v>
      </c>
      <c r="U329" s="70"/>
      <c r="V329" s="70"/>
      <c r="W329" s="70"/>
      <c r="X329" s="70"/>
      <c r="Y329" s="70"/>
      <c r="Z329" s="70"/>
      <c r="AA329" s="70"/>
      <c r="AB329" s="70"/>
      <c r="AC329" s="70"/>
      <c r="AD329" s="70"/>
      <c r="AE329" s="70"/>
      <c r="AR329" s="121" t="s">
        <v>214</v>
      </c>
      <c r="AT329" s="121" t="s">
        <v>144</v>
      </c>
      <c r="AU329" s="121" t="s">
        <v>82</v>
      </c>
      <c r="AY329" s="66" t="s">
        <v>142</v>
      </c>
      <c r="BE329" s="122">
        <f t="shared" si="44"/>
        <v>0</v>
      </c>
      <c r="BF329" s="122">
        <f t="shared" si="45"/>
        <v>0</v>
      </c>
      <c r="BG329" s="122">
        <f t="shared" si="46"/>
        <v>0</v>
      </c>
      <c r="BH329" s="122">
        <f t="shared" si="47"/>
        <v>0</v>
      </c>
      <c r="BI329" s="122">
        <f t="shared" si="48"/>
        <v>0</v>
      </c>
      <c r="BJ329" s="66" t="s">
        <v>80</v>
      </c>
      <c r="BK329" s="122">
        <f t="shared" si="49"/>
        <v>0</v>
      </c>
      <c r="BL329" s="66" t="s">
        <v>214</v>
      </c>
      <c r="BM329" s="121" t="s">
        <v>656</v>
      </c>
    </row>
    <row r="330" spans="1:65" s="73" customFormat="1" ht="21.75" customHeight="1">
      <c r="A330" s="143"/>
      <c r="B330" s="144"/>
      <c r="C330" s="229" t="s">
        <v>657</v>
      </c>
      <c r="D330" s="204" t="s">
        <v>144</v>
      </c>
      <c r="E330" s="205" t="s">
        <v>658</v>
      </c>
      <c r="F330" s="206" t="s">
        <v>659</v>
      </c>
      <c r="G330" s="207" t="s">
        <v>212</v>
      </c>
      <c r="H330" s="208">
        <v>3</v>
      </c>
      <c r="I330" s="55"/>
      <c r="J330" s="209">
        <f t="shared" si="40"/>
        <v>0</v>
      </c>
      <c r="K330" s="206" t="s">
        <v>148</v>
      </c>
      <c r="L330" s="54"/>
      <c r="M330" s="56"/>
      <c r="N330" s="117" t="s">
        <v>40</v>
      </c>
      <c r="O330" s="118"/>
      <c r="P330" s="119">
        <f t="shared" si="41"/>
        <v>0</v>
      </c>
      <c r="Q330" s="119">
        <v>0</v>
      </c>
      <c r="R330" s="119">
        <f t="shared" si="42"/>
        <v>0</v>
      </c>
      <c r="S330" s="119">
        <v>0</v>
      </c>
      <c r="T330" s="120">
        <f t="shared" si="43"/>
        <v>0</v>
      </c>
      <c r="U330" s="70"/>
      <c r="V330" s="70"/>
      <c r="W330" s="70"/>
      <c r="X330" s="70"/>
      <c r="Y330" s="70"/>
      <c r="Z330" s="70"/>
      <c r="AA330" s="70"/>
      <c r="AB330" s="70"/>
      <c r="AC330" s="70"/>
      <c r="AD330" s="70"/>
      <c r="AE330" s="70"/>
      <c r="AR330" s="121" t="s">
        <v>214</v>
      </c>
      <c r="AT330" s="121" t="s">
        <v>144</v>
      </c>
      <c r="AU330" s="121" t="s">
        <v>82</v>
      </c>
      <c r="AY330" s="66" t="s">
        <v>142</v>
      </c>
      <c r="BE330" s="122">
        <f t="shared" si="44"/>
        <v>0</v>
      </c>
      <c r="BF330" s="122">
        <f t="shared" si="45"/>
        <v>0</v>
      </c>
      <c r="BG330" s="122">
        <f t="shared" si="46"/>
        <v>0</v>
      </c>
      <c r="BH330" s="122">
        <f t="shared" si="47"/>
        <v>0</v>
      </c>
      <c r="BI330" s="122">
        <f t="shared" si="48"/>
        <v>0</v>
      </c>
      <c r="BJ330" s="66" t="s">
        <v>80</v>
      </c>
      <c r="BK330" s="122">
        <f t="shared" si="49"/>
        <v>0</v>
      </c>
      <c r="BL330" s="66" t="s">
        <v>214</v>
      </c>
      <c r="BM330" s="121" t="s">
        <v>660</v>
      </c>
    </row>
    <row r="331" spans="1:65" s="73" customFormat="1" ht="21.75" customHeight="1">
      <c r="A331" s="143"/>
      <c r="B331" s="144"/>
      <c r="C331" s="229" t="s">
        <v>661</v>
      </c>
      <c r="D331" s="204" t="s">
        <v>144</v>
      </c>
      <c r="E331" s="205" t="s">
        <v>662</v>
      </c>
      <c r="F331" s="206" t="s">
        <v>663</v>
      </c>
      <c r="G331" s="207" t="s">
        <v>212</v>
      </c>
      <c r="H331" s="208">
        <v>1</v>
      </c>
      <c r="I331" s="55"/>
      <c r="J331" s="209">
        <f t="shared" si="40"/>
        <v>0</v>
      </c>
      <c r="K331" s="206"/>
      <c r="L331" s="54"/>
      <c r="M331" s="56"/>
      <c r="N331" s="117" t="s">
        <v>40</v>
      </c>
      <c r="O331" s="118"/>
      <c r="P331" s="119">
        <f t="shared" si="41"/>
        <v>0</v>
      </c>
      <c r="Q331" s="119">
        <v>1.0189999999999999E-2</v>
      </c>
      <c r="R331" s="119">
        <f t="shared" si="42"/>
        <v>1.0189999999999999E-2</v>
      </c>
      <c r="S331" s="119">
        <v>0</v>
      </c>
      <c r="T331" s="120">
        <f t="shared" si="43"/>
        <v>0</v>
      </c>
      <c r="U331" s="70"/>
      <c r="V331" s="70"/>
      <c r="W331" s="70"/>
      <c r="X331" s="70"/>
      <c r="Y331" s="70"/>
      <c r="Z331" s="70"/>
      <c r="AA331" s="70"/>
      <c r="AB331" s="70"/>
      <c r="AC331" s="70"/>
      <c r="AD331" s="70"/>
      <c r="AE331" s="70"/>
      <c r="AR331" s="121" t="s">
        <v>214</v>
      </c>
      <c r="AT331" s="121" t="s">
        <v>144</v>
      </c>
      <c r="AU331" s="121" t="s">
        <v>82</v>
      </c>
      <c r="AY331" s="66" t="s">
        <v>142</v>
      </c>
      <c r="BE331" s="122">
        <f t="shared" si="44"/>
        <v>0</v>
      </c>
      <c r="BF331" s="122">
        <f t="shared" si="45"/>
        <v>0</v>
      </c>
      <c r="BG331" s="122">
        <f t="shared" si="46"/>
        <v>0</v>
      </c>
      <c r="BH331" s="122">
        <f t="shared" si="47"/>
        <v>0</v>
      </c>
      <c r="BI331" s="122">
        <f t="shared" si="48"/>
        <v>0</v>
      </c>
      <c r="BJ331" s="66" t="s">
        <v>80</v>
      </c>
      <c r="BK331" s="122">
        <f t="shared" si="49"/>
        <v>0</v>
      </c>
      <c r="BL331" s="66" t="s">
        <v>214</v>
      </c>
      <c r="BM331" s="121" t="s">
        <v>664</v>
      </c>
    </row>
    <row r="332" spans="1:65" s="73" customFormat="1" ht="24.2" customHeight="1">
      <c r="A332" s="143"/>
      <c r="B332" s="144"/>
      <c r="C332" s="229" t="s">
        <v>665</v>
      </c>
      <c r="D332" s="204" t="s">
        <v>144</v>
      </c>
      <c r="E332" s="205" t="s">
        <v>666</v>
      </c>
      <c r="F332" s="206" t="s">
        <v>667</v>
      </c>
      <c r="G332" s="207" t="s">
        <v>193</v>
      </c>
      <c r="H332" s="208">
        <v>30.5</v>
      </c>
      <c r="I332" s="55"/>
      <c r="J332" s="209">
        <f t="shared" si="40"/>
        <v>0</v>
      </c>
      <c r="K332" s="206"/>
      <c r="L332" s="54"/>
      <c r="M332" s="56"/>
      <c r="N332" s="117" t="s">
        <v>40</v>
      </c>
      <c r="O332" s="118"/>
      <c r="P332" s="119">
        <f t="shared" si="41"/>
        <v>0</v>
      </c>
      <c r="Q332" s="119">
        <v>0</v>
      </c>
      <c r="R332" s="119">
        <f t="shared" si="42"/>
        <v>0</v>
      </c>
      <c r="S332" s="119">
        <v>0</v>
      </c>
      <c r="T332" s="120">
        <f t="shared" si="43"/>
        <v>0</v>
      </c>
      <c r="U332" s="70"/>
      <c r="V332" s="70"/>
      <c r="W332" s="70"/>
      <c r="X332" s="70"/>
      <c r="Y332" s="70"/>
      <c r="Z332" s="70"/>
      <c r="AA332" s="70"/>
      <c r="AB332" s="70"/>
      <c r="AC332" s="70"/>
      <c r="AD332" s="70"/>
      <c r="AE332" s="70"/>
      <c r="AR332" s="121" t="s">
        <v>214</v>
      </c>
      <c r="AT332" s="121" t="s">
        <v>144</v>
      </c>
      <c r="AU332" s="121" t="s">
        <v>82</v>
      </c>
      <c r="AY332" s="66" t="s">
        <v>142</v>
      </c>
      <c r="BE332" s="122">
        <f t="shared" si="44"/>
        <v>0</v>
      </c>
      <c r="BF332" s="122">
        <f t="shared" si="45"/>
        <v>0</v>
      </c>
      <c r="BG332" s="122">
        <f t="shared" si="46"/>
        <v>0</v>
      </c>
      <c r="BH332" s="122">
        <f t="shared" si="47"/>
        <v>0</v>
      </c>
      <c r="BI332" s="122">
        <f t="shared" si="48"/>
        <v>0</v>
      </c>
      <c r="BJ332" s="66" t="s">
        <v>80</v>
      </c>
      <c r="BK332" s="122">
        <f t="shared" si="49"/>
        <v>0</v>
      </c>
      <c r="BL332" s="66" t="s">
        <v>214</v>
      </c>
      <c r="BM332" s="121" t="s">
        <v>668</v>
      </c>
    </row>
    <row r="333" spans="1:65" s="73" customFormat="1" ht="21.75" customHeight="1">
      <c r="A333" s="143"/>
      <c r="B333" s="144"/>
      <c r="C333" s="229" t="s">
        <v>669</v>
      </c>
      <c r="D333" s="204" t="s">
        <v>144</v>
      </c>
      <c r="E333" s="205" t="s">
        <v>670</v>
      </c>
      <c r="F333" s="206" t="s">
        <v>671</v>
      </c>
      <c r="G333" s="207" t="s">
        <v>193</v>
      </c>
      <c r="H333" s="208">
        <v>4</v>
      </c>
      <c r="I333" s="55"/>
      <c r="J333" s="209">
        <f t="shared" si="40"/>
        <v>0</v>
      </c>
      <c r="K333" s="206" t="s">
        <v>148</v>
      </c>
      <c r="L333" s="54"/>
      <c r="M333" s="56"/>
      <c r="N333" s="117" t="s">
        <v>40</v>
      </c>
      <c r="O333" s="118"/>
      <c r="P333" s="119">
        <f t="shared" si="41"/>
        <v>0</v>
      </c>
      <c r="Q333" s="119">
        <v>0</v>
      </c>
      <c r="R333" s="119">
        <f t="shared" si="42"/>
        <v>0</v>
      </c>
      <c r="S333" s="119">
        <v>0</v>
      </c>
      <c r="T333" s="120">
        <f t="shared" si="43"/>
        <v>0</v>
      </c>
      <c r="U333" s="70"/>
      <c r="V333" s="70"/>
      <c r="W333" s="70"/>
      <c r="X333" s="70"/>
      <c r="Y333" s="70"/>
      <c r="Z333" s="70"/>
      <c r="AA333" s="70"/>
      <c r="AB333" s="70"/>
      <c r="AC333" s="70"/>
      <c r="AD333" s="70"/>
      <c r="AE333" s="70"/>
      <c r="AR333" s="121" t="s">
        <v>214</v>
      </c>
      <c r="AT333" s="121" t="s">
        <v>144</v>
      </c>
      <c r="AU333" s="121" t="s">
        <v>82</v>
      </c>
      <c r="AY333" s="66" t="s">
        <v>142</v>
      </c>
      <c r="BE333" s="122">
        <f t="shared" si="44"/>
        <v>0</v>
      </c>
      <c r="BF333" s="122">
        <f t="shared" si="45"/>
        <v>0</v>
      </c>
      <c r="BG333" s="122">
        <f t="shared" si="46"/>
        <v>0</v>
      </c>
      <c r="BH333" s="122">
        <f t="shared" si="47"/>
        <v>0</v>
      </c>
      <c r="BI333" s="122">
        <f t="shared" si="48"/>
        <v>0</v>
      </c>
      <c r="BJ333" s="66" t="s">
        <v>80</v>
      </c>
      <c r="BK333" s="122">
        <f t="shared" si="49"/>
        <v>0</v>
      </c>
      <c r="BL333" s="66" t="s">
        <v>214</v>
      </c>
      <c r="BM333" s="121" t="s">
        <v>672</v>
      </c>
    </row>
    <row r="334" spans="1:65" s="73" customFormat="1" ht="24.2" customHeight="1">
      <c r="A334" s="143"/>
      <c r="B334" s="144"/>
      <c r="C334" s="229" t="s">
        <v>673</v>
      </c>
      <c r="D334" s="204" t="s">
        <v>144</v>
      </c>
      <c r="E334" s="205" t="s">
        <v>674</v>
      </c>
      <c r="F334" s="206" t="s">
        <v>675</v>
      </c>
      <c r="G334" s="207" t="s">
        <v>193</v>
      </c>
      <c r="H334" s="208">
        <v>30.5</v>
      </c>
      <c r="I334" s="55"/>
      <c r="J334" s="209">
        <f t="shared" si="40"/>
        <v>0</v>
      </c>
      <c r="K334" s="206"/>
      <c r="L334" s="54"/>
      <c r="M334" s="56"/>
      <c r="N334" s="117" t="s">
        <v>40</v>
      </c>
      <c r="O334" s="118"/>
      <c r="P334" s="119">
        <f t="shared" si="41"/>
        <v>0</v>
      </c>
      <c r="Q334" s="119">
        <v>0</v>
      </c>
      <c r="R334" s="119">
        <f t="shared" si="42"/>
        <v>0</v>
      </c>
      <c r="S334" s="119">
        <v>0</v>
      </c>
      <c r="T334" s="120">
        <f t="shared" si="43"/>
        <v>0</v>
      </c>
      <c r="U334" s="70"/>
      <c r="V334" s="70"/>
      <c r="W334" s="70"/>
      <c r="X334" s="70"/>
      <c r="Y334" s="70"/>
      <c r="Z334" s="70"/>
      <c r="AA334" s="70"/>
      <c r="AB334" s="70"/>
      <c r="AC334" s="70"/>
      <c r="AD334" s="70"/>
      <c r="AE334" s="70"/>
      <c r="AR334" s="121" t="s">
        <v>214</v>
      </c>
      <c r="AT334" s="121" t="s">
        <v>144</v>
      </c>
      <c r="AU334" s="121" t="s">
        <v>82</v>
      </c>
      <c r="AY334" s="66" t="s">
        <v>142</v>
      </c>
      <c r="BE334" s="122">
        <f t="shared" si="44"/>
        <v>0</v>
      </c>
      <c r="BF334" s="122">
        <f t="shared" si="45"/>
        <v>0</v>
      </c>
      <c r="BG334" s="122">
        <f t="shared" si="46"/>
        <v>0</v>
      </c>
      <c r="BH334" s="122">
        <f t="shared" si="47"/>
        <v>0</v>
      </c>
      <c r="BI334" s="122">
        <f t="shared" si="48"/>
        <v>0</v>
      </c>
      <c r="BJ334" s="66" t="s">
        <v>80</v>
      </c>
      <c r="BK334" s="122">
        <f t="shared" si="49"/>
        <v>0</v>
      </c>
      <c r="BL334" s="66" t="s">
        <v>214</v>
      </c>
      <c r="BM334" s="121" t="s">
        <v>676</v>
      </c>
    </row>
    <row r="335" spans="1:65" s="73" customFormat="1" ht="16.5" customHeight="1">
      <c r="A335" s="143"/>
      <c r="B335" s="144"/>
      <c r="C335" s="229" t="s">
        <v>677</v>
      </c>
      <c r="D335" s="204" t="s">
        <v>144</v>
      </c>
      <c r="E335" s="205" t="s">
        <v>678</v>
      </c>
      <c r="F335" s="206" t="s">
        <v>679</v>
      </c>
      <c r="G335" s="207" t="s">
        <v>212</v>
      </c>
      <c r="H335" s="208">
        <v>5</v>
      </c>
      <c r="I335" s="55"/>
      <c r="J335" s="209">
        <f t="shared" si="40"/>
        <v>0</v>
      </c>
      <c r="K335" s="206"/>
      <c r="L335" s="54"/>
      <c r="M335" s="56"/>
      <c r="N335" s="117" t="s">
        <v>40</v>
      </c>
      <c r="O335" s="118"/>
      <c r="P335" s="119">
        <f t="shared" si="41"/>
        <v>0</v>
      </c>
      <c r="Q335" s="119">
        <v>1.0189999999999999E-2</v>
      </c>
      <c r="R335" s="119">
        <f t="shared" si="42"/>
        <v>5.0949999999999995E-2</v>
      </c>
      <c r="S335" s="119">
        <v>0</v>
      </c>
      <c r="T335" s="120">
        <f t="shared" si="43"/>
        <v>0</v>
      </c>
      <c r="U335" s="70"/>
      <c r="V335" s="70"/>
      <c r="W335" s="70"/>
      <c r="X335" s="70"/>
      <c r="Y335" s="70"/>
      <c r="Z335" s="70"/>
      <c r="AA335" s="70"/>
      <c r="AB335" s="70"/>
      <c r="AC335" s="70"/>
      <c r="AD335" s="70"/>
      <c r="AE335" s="70"/>
      <c r="AR335" s="121" t="s">
        <v>214</v>
      </c>
      <c r="AT335" s="121" t="s">
        <v>144</v>
      </c>
      <c r="AU335" s="121" t="s">
        <v>82</v>
      </c>
      <c r="AY335" s="66" t="s">
        <v>142</v>
      </c>
      <c r="BE335" s="122">
        <f t="shared" si="44"/>
        <v>0</v>
      </c>
      <c r="BF335" s="122">
        <f t="shared" si="45"/>
        <v>0</v>
      </c>
      <c r="BG335" s="122">
        <f t="shared" si="46"/>
        <v>0</v>
      </c>
      <c r="BH335" s="122">
        <f t="shared" si="47"/>
        <v>0</v>
      </c>
      <c r="BI335" s="122">
        <f t="shared" si="48"/>
        <v>0</v>
      </c>
      <c r="BJ335" s="66" t="s">
        <v>80</v>
      </c>
      <c r="BK335" s="122">
        <f t="shared" si="49"/>
        <v>0</v>
      </c>
      <c r="BL335" s="66" t="s">
        <v>214</v>
      </c>
      <c r="BM335" s="121" t="s">
        <v>680</v>
      </c>
    </row>
    <row r="336" spans="1:65" s="73" customFormat="1" ht="24.2" customHeight="1">
      <c r="A336" s="143"/>
      <c r="B336" s="144"/>
      <c r="C336" s="229" t="s">
        <v>681</v>
      </c>
      <c r="D336" s="204" t="s">
        <v>144</v>
      </c>
      <c r="E336" s="205" t="s">
        <v>682</v>
      </c>
      <c r="F336" s="206" t="s">
        <v>683</v>
      </c>
      <c r="G336" s="207" t="s">
        <v>601</v>
      </c>
      <c r="H336" s="61"/>
      <c r="I336" s="55"/>
      <c r="J336" s="209">
        <f t="shared" si="40"/>
        <v>0</v>
      </c>
      <c r="K336" s="206" t="s">
        <v>148</v>
      </c>
      <c r="L336" s="54"/>
      <c r="M336" s="56"/>
      <c r="N336" s="117" t="s">
        <v>40</v>
      </c>
      <c r="O336" s="118"/>
      <c r="P336" s="119">
        <f t="shared" si="41"/>
        <v>0</v>
      </c>
      <c r="Q336" s="119">
        <v>0</v>
      </c>
      <c r="R336" s="119">
        <f t="shared" si="42"/>
        <v>0</v>
      </c>
      <c r="S336" s="119">
        <v>0</v>
      </c>
      <c r="T336" s="120">
        <f t="shared" si="43"/>
        <v>0</v>
      </c>
      <c r="U336" s="70"/>
      <c r="V336" s="70"/>
      <c r="W336" s="70"/>
      <c r="X336" s="70"/>
      <c r="Y336" s="70"/>
      <c r="Z336" s="70"/>
      <c r="AA336" s="70"/>
      <c r="AB336" s="70"/>
      <c r="AC336" s="70"/>
      <c r="AD336" s="70"/>
      <c r="AE336" s="70"/>
      <c r="AR336" s="121" t="s">
        <v>214</v>
      </c>
      <c r="AT336" s="121" t="s">
        <v>144</v>
      </c>
      <c r="AU336" s="121" t="s">
        <v>82</v>
      </c>
      <c r="AY336" s="66" t="s">
        <v>142</v>
      </c>
      <c r="BE336" s="122">
        <f t="shared" si="44"/>
        <v>0</v>
      </c>
      <c r="BF336" s="122">
        <f t="shared" si="45"/>
        <v>0</v>
      </c>
      <c r="BG336" s="122">
        <f t="shared" si="46"/>
        <v>0</v>
      </c>
      <c r="BH336" s="122">
        <f t="shared" si="47"/>
        <v>0</v>
      </c>
      <c r="BI336" s="122">
        <f t="shared" si="48"/>
        <v>0</v>
      </c>
      <c r="BJ336" s="66" t="s">
        <v>80</v>
      </c>
      <c r="BK336" s="122">
        <f t="shared" si="49"/>
        <v>0</v>
      </c>
      <c r="BL336" s="66" t="s">
        <v>214</v>
      </c>
      <c r="BM336" s="121" t="s">
        <v>684</v>
      </c>
    </row>
    <row r="337" spans="1:65" s="53" customFormat="1" ht="22.9" customHeight="1">
      <c r="A337" s="197"/>
      <c r="B337" s="198"/>
      <c r="C337" s="197"/>
      <c r="D337" s="199" t="s">
        <v>74</v>
      </c>
      <c r="E337" s="202" t="s">
        <v>685</v>
      </c>
      <c r="F337" s="202" t="s">
        <v>686</v>
      </c>
      <c r="G337" s="197"/>
      <c r="H337" s="197"/>
      <c r="J337" s="203">
        <f>BK337</f>
        <v>0</v>
      </c>
      <c r="K337" s="197"/>
      <c r="L337" s="109"/>
      <c r="M337" s="111"/>
      <c r="N337" s="112"/>
      <c r="O337" s="112"/>
      <c r="P337" s="113">
        <f>SUM(P338:P352)</f>
        <v>0</v>
      </c>
      <c r="Q337" s="112"/>
      <c r="R337" s="113">
        <f>SUM(R338:R352)</f>
        <v>0.10161000000000001</v>
      </c>
      <c r="S337" s="112"/>
      <c r="T337" s="114">
        <f>SUM(T338:T352)</f>
        <v>1.015E-4</v>
      </c>
      <c r="AR337" s="110" t="s">
        <v>82</v>
      </c>
      <c r="AT337" s="115" t="s">
        <v>74</v>
      </c>
      <c r="AU337" s="115" t="s">
        <v>80</v>
      </c>
      <c r="AY337" s="110" t="s">
        <v>142</v>
      </c>
      <c r="BK337" s="116">
        <f>SUM(BK338:BK352)</f>
        <v>0</v>
      </c>
    </row>
    <row r="338" spans="1:65" s="73" customFormat="1" ht="16.5" customHeight="1">
      <c r="A338" s="143"/>
      <c r="B338" s="144"/>
      <c r="C338" s="229" t="s">
        <v>687</v>
      </c>
      <c r="D338" s="204" t="s">
        <v>144</v>
      </c>
      <c r="E338" s="205" t="s">
        <v>688</v>
      </c>
      <c r="F338" s="206" t="s">
        <v>689</v>
      </c>
      <c r="G338" s="207" t="s">
        <v>208</v>
      </c>
      <c r="H338" s="208">
        <v>0.35</v>
      </c>
      <c r="I338" s="55"/>
      <c r="J338" s="209">
        <f t="shared" ref="J338:J352" si="50">ROUND(I338*H338,2)</f>
        <v>0</v>
      </c>
      <c r="K338" s="206" t="s">
        <v>148</v>
      </c>
      <c r="L338" s="54"/>
      <c r="M338" s="56"/>
      <c r="N338" s="117" t="s">
        <v>40</v>
      </c>
      <c r="O338" s="118"/>
      <c r="P338" s="119">
        <f t="shared" ref="P338:P352" si="51">O338*H338</f>
        <v>0</v>
      </c>
      <c r="Q338" s="119">
        <v>0</v>
      </c>
      <c r="R338" s="119">
        <f t="shared" ref="R338:R352" si="52">Q338*H338</f>
        <v>0</v>
      </c>
      <c r="S338" s="119">
        <v>2.9E-4</v>
      </c>
      <c r="T338" s="120">
        <f t="shared" ref="T338:T352" si="53">S338*H338</f>
        <v>1.015E-4</v>
      </c>
      <c r="U338" s="70"/>
      <c r="V338" s="70"/>
      <c r="W338" s="70"/>
      <c r="X338" s="70"/>
      <c r="Y338" s="70"/>
      <c r="Z338" s="70"/>
      <c r="AA338" s="70"/>
      <c r="AB338" s="70"/>
      <c r="AC338" s="70"/>
      <c r="AD338" s="70"/>
      <c r="AE338" s="70"/>
      <c r="AR338" s="121" t="s">
        <v>214</v>
      </c>
      <c r="AT338" s="121" t="s">
        <v>144</v>
      </c>
      <c r="AU338" s="121" t="s">
        <v>82</v>
      </c>
      <c r="AY338" s="66" t="s">
        <v>142</v>
      </c>
      <c r="BE338" s="122">
        <f t="shared" ref="BE338:BE352" si="54">IF(N338="základní",J338,0)</f>
        <v>0</v>
      </c>
      <c r="BF338" s="122">
        <f t="shared" ref="BF338:BF352" si="55">IF(N338="snížená",J338,0)</f>
        <v>0</v>
      </c>
      <c r="BG338" s="122">
        <f t="shared" ref="BG338:BG352" si="56">IF(N338="zákl. přenesená",J338,0)</f>
        <v>0</v>
      </c>
      <c r="BH338" s="122">
        <f t="shared" ref="BH338:BH352" si="57">IF(N338="sníž. přenesená",J338,0)</f>
        <v>0</v>
      </c>
      <c r="BI338" s="122">
        <f t="shared" ref="BI338:BI352" si="58">IF(N338="nulová",J338,0)</f>
        <v>0</v>
      </c>
      <c r="BJ338" s="66" t="s">
        <v>80</v>
      </c>
      <c r="BK338" s="122">
        <f t="shared" ref="BK338:BK352" si="59">ROUND(I338*H338,2)</f>
        <v>0</v>
      </c>
      <c r="BL338" s="66" t="s">
        <v>214</v>
      </c>
      <c r="BM338" s="121" t="s">
        <v>690</v>
      </c>
    </row>
    <row r="339" spans="1:65" s="73" customFormat="1" ht="16.5" customHeight="1">
      <c r="A339" s="143"/>
      <c r="B339" s="144"/>
      <c r="C339" s="229" t="s">
        <v>691</v>
      </c>
      <c r="D339" s="204" t="s">
        <v>144</v>
      </c>
      <c r="E339" s="205" t="s">
        <v>692</v>
      </c>
      <c r="F339" s="206" t="s">
        <v>693</v>
      </c>
      <c r="G339" s="207" t="s">
        <v>212</v>
      </c>
      <c r="H339" s="208">
        <v>15</v>
      </c>
      <c r="I339" s="55"/>
      <c r="J339" s="209">
        <f t="shared" si="50"/>
        <v>0</v>
      </c>
      <c r="K339" s="206" t="s">
        <v>148</v>
      </c>
      <c r="L339" s="54"/>
      <c r="M339" s="56"/>
      <c r="N339" s="117" t="s">
        <v>40</v>
      </c>
      <c r="O339" s="118"/>
      <c r="P339" s="119">
        <f t="shared" si="51"/>
        <v>0</v>
      </c>
      <c r="Q339" s="119">
        <v>0</v>
      </c>
      <c r="R339" s="119">
        <f t="shared" si="52"/>
        <v>0</v>
      </c>
      <c r="S339" s="119">
        <v>0</v>
      </c>
      <c r="T339" s="120">
        <f t="shared" si="53"/>
        <v>0</v>
      </c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R339" s="121" t="s">
        <v>214</v>
      </c>
      <c r="AT339" s="121" t="s">
        <v>144</v>
      </c>
      <c r="AU339" s="121" t="s">
        <v>82</v>
      </c>
      <c r="AY339" s="66" t="s">
        <v>142</v>
      </c>
      <c r="BE339" s="122">
        <f t="shared" si="54"/>
        <v>0</v>
      </c>
      <c r="BF339" s="122">
        <f t="shared" si="55"/>
        <v>0</v>
      </c>
      <c r="BG339" s="122">
        <f t="shared" si="56"/>
        <v>0</v>
      </c>
      <c r="BH339" s="122">
        <f t="shared" si="57"/>
        <v>0</v>
      </c>
      <c r="BI339" s="122">
        <f t="shared" si="58"/>
        <v>0</v>
      </c>
      <c r="BJ339" s="66" t="s">
        <v>80</v>
      </c>
      <c r="BK339" s="122">
        <f t="shared" si="59"/>
        <v>0</v>
      </c>
      <c r="BL339" s="66" t="s">
        <v>214</v>
      </c>
      <c r="BM339" s="121" t="s">
        <v>694</v>
      </c>
    </row>
    <row r="340" spans="1:65" s="73" customFormat="1" ht="24.2" customHeight="1">
      <c r="A340" s="143"/>
      <c r="B340" s="144"/>
      <c r="C340" s="229" t="s">
        <v>695</v>
      </c>
      <c r="D340" s="204" t="s">
        <v>144</v>
      </c>
      <c r="E340" s="205" t="s">
        <v>696</v>
      </c>
      <c r="F340" s="206" t="s">
        <v>697</v>
      </c>
      <c r="G340" s="207" t="s">
        <v>212</v>
      </c>
      <c r="H340" s="208">
        <v>8</v>
      </c>
      <c r="I340" s="55"/>
      <c r="J340" s="209">
        <f t="shared" si="50"/>
        <v>0</v>
      </c>
      <c r="K340" s="206" t="s">
        <v>148</v>
      </c>
      <c r="L340" s="54"/>
      <c r="M340" s="56"/>
      <c r="N340" s="117" t="s">
        <v>40</v>
      </c>
      <c r="O340" s="118"/>
      <c r="P340" s="119">
        <f t="shared" si="51"/>
        <v>0</v>
      </c>
      <c r="Q340" s="119">
        <v>0</v>
      </c>
      <c r="R340" s="119">
        <f t="shared" si="52"/>
        <v>0</v>
      </c>
      <c r="S340" s="119">
        <v>0</v>
      </c>
      <c r="T340" s="120">
        <f t="shared" si="53"/>
        <v>0</v>
      </c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R340" s="121" t="s">
        <v>214</v>
      </c>
      <c r="AT340" s="121" t="s">
        <v>144</v>
      </c>
      <c r="AU340" s="121" t="s">
        <v>82</v>
      </c>
      <c r="AY340" s="66" t="s">
        <v>142</v>
      </c>
      <c r="BE340" s="122">
        <f t="shared" si="54"/>
        <v>0</v>
      </c>
      <c r="BF340" s="122">
        <f t="shared" si="55"/>
        <v>0</v>
      </c>
      <c r="BG340" s="122">
        <f t="shared" si="56"/>
        <v>0</v>
      </c>
      <c r="BH340" s="122">
        <f t="shared" si="57"/>
        <v>0</v>
      </c>
      <c r="BI340" s="122">
        <f t="shared" si="58"/>
        <v>0</v>
      </c>
      <c r="BJ340" s="66" t="s">
        <v>80</v>
      </c>
      <c r="BK340" s="122">
        <f t="shared" si="59"/>
        <v>0</v>
      </c>
      <c r="BL340" s="66" t="s">
        <v>214</v>
      </c>
      <c r="BM340" s="121" t="s">
        <v>698</v>
      </c>
    </row>
    <row r="341" spans="1:65" s="73" customFormat="1" ht="24.2" customHeight="1">
      <c r="A341" s="143"/>
      <c r="B341" s="144"/>
      <c r="C341" s="229" t="s">
        <v>699</v>
      </c>
      <c r="D341" s="204" t="s">
        <v>144</v>
      </c>
      <c r="E341" s="205" t="s">
        <v>700</v>
      </c>
      <c r="F341" s="206" t="s">
        <v>701</v>
      </c>
      <c r="G341" s="207" t="s">
        <v>193</v>
      </c>
      <c r="H341" s="208">
        <v>21</v>
      </c>
      <c r="I341" s="55"/>
      <c r="J341" s="209">
        <f t="shared" si="50"/>
        <v>0</v>
      </c>
      <c r="K341" s="206" t="s">
        <v>148</v>
      </c>
      <c r="L341" s="54"/>
      <c r="M341" s="56"/>
      <c r="N341" s="117" t="s">
        <v>40</v>
      </c>
      <c r="O341" s="118"/>
      <c r="P341" s="119">
        <f t="shared" si="51"/>
        <v>0</v>
      </c>
      <c r="Q341" s="119">
        <v>1.9000000000000001E-4</v>
      </c>
      <c r="R341" s="119">
        <f t="shared" si="52"/>
        <v>3.9900000000000005E-3</v>
      </c>
      <c r="S341" s="119">
        <v>0</v>
      </c>
      <c r="T341" s="120">
        <f t="shared" si="53"/>
        <v>0</v>
      </c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R341" s="121" t="s">
        <v>214</v>
      </c>
      <c r="AT341" s="121" t="s">
        <v>144</v>
      </c>
      <c r="AU341" s="121" t="s">
        <v>82</v>
      </c>
      <c r="AY341" s="66" t="s">
        <v>142</v>
      </c>
      <c r="BE341" s="122">
        <f t="shared" si="54"/>
        <v>0</v>
      </c>
      <c r="BF341" s="122">
        <f t="shared" si="55"/>
        <v>0</v>
      </c>
      <c r="BG341" s="122">
        <f t="shared" si="56"/>
        <v>0</v>
      </c>
      <c r="BH341" s="122">
        <f t="shared" si="57"/>
        <v>0</v>
      </c>
      <c r="BI341" s="122">
        <f t="shared" si="58"/>
        <v>0</v>
      </c>
      <c r="BJ341" s="66" t="s">
        <v>80</v>
      </c>
      <c r="BK341" s="122">
        <f t="shared" si="59"/>
        <v>0</v>
      </c>
      <c r="BL341" s="66" t="s">
        <v>214</v>
      </c>
      <c r="BM341" s="121" t="s">
        <v>702</v>
      </c>
    </row>
    <row r="342" spans="1:65" s="73" customFormat="1" ht="16.5" customHeight="1">
      <c r="A342" s="143"/>
      <c r="B342" s="144"/>
      <c r="C342" s="229" t="s">
        <v>703</v>
      </c>
      <c r="D342" s="204" t="s">
        <v>144</v>
      </c>
      <c r="E342" s="205" t="s">
        <v>704</v>
      </c>
      <c r="F342" s="206" t="s">
        <v>705</v>
      </c>
      <c r="G342" s="207" t="s">
        <v>193</v>
      </c>
      <c r="H342" s="208">
        <v>21</v>
      </c>
      <c r="I342" s="55"/>
      <c r="J342" s="209">
        <f t="shared" si="50"/>
        <v>0</v>
      </c>
      <c r="K342" s="206" t="s">
        <v>148</v>
      </c>
      <c r="L342" s="54"/>
      <c r="M342" s="56"/>
      <c r="N342" s="117" t="s">
        <v>40</v>
      </c>
      <c r="O342" s="118"/>
      <c r="P342" s="119">
        <f t="shared" si="51"/>
        <v>0</v>
      </c>
      <c r="Q342" s="119">
        <v>1.0000000000000001E-5</v>
      </c>
      <c r="R342" s="119">
        <f t="shared" si="52"/>
        <v>2.1000000000000001E-4</v>
      </c>
      <c r="S342" s="119">
        <v>0</v>
      </c>
      <c r="T342" s="120">
        <f t="shared" si="53"/>
        <v>0</v>
      </c>
      <c r="U342" s="70"/>
      <c r="V342" s="70"/>
      <c r="W342" s="70"/>
      <c r="X342" s="70"/>
      <c r="Y342" s="70"/>
      <c r="Z342" s="70"/>
      <c r="AA342" s="70"/>
      <c r="AB342" s="70"/>
      <c r="AC342" s="70"/>
      <c r="AD342" s="70"/>
      <c r="AE342" s="70"/>
      <c r="AR342" s="121" t="s">
        <v>214</v>
      </c>
      <c r="AT342" s="121" t="s">
        <v>144</v>
      </c>
      <c r="AU342" s="121" t="s">
        <v>82</v>
      </c>
      <c r="AY342" s="66" t="s">
        <v>142</v>
      </c>
      <c r="BE342" s="122">
        <f t="shared" si="54"/>
        <v>0</v>
      </c>
      <c r="BF342" s="122">
        <f t="shared" si="55"/>
        <v>0</v>
      </c>
      <c r="BG342" s="122">
        <f t="shared" si="56"/>
        <v>0</v>
      </c>
      <c r="BH342" s="122">
        <f t="shared" si="57"/>
        <v>0</v>
      </c>
      <c r="BI342" s="122">
        <f t="shared" si="58"/>
        <v>0</v>
      </c>
      <c r="BJ342" s="66" t="s">
        <v>80</v>
      </c>
      <c r="BK342" s="122">
        <f t="shared" si="59"/>
        <v>0</v>
      </c>
      <c r="BL342" s="66" t="s">
        <v>214</v>
      </c>
      <c r="BM342" s="121" t="s">
        <v>706</v>
      </c>
    </row>
    <row r="343" spans="1:65" s="73" customFormat="1" ht="16.5" customHeight="1">
      <c r="A343" s="143"/>
      <c r="B343" s="144"/>
      <c r="C343" s="229" t="s">
        <v>707</v>
      </c>
      <c r="D343" s="204" t="s">
        <v>144</v>
      </c>
      <c r="E343" s="205" t="s">
        <v>708</v>
      </c>
      <c r="F343" s="206" t="s">
        <v>709</v>
      </c>
      <c r="G343" s="207" t="s">
        <v>193</v>
      </c>
      <c r="H343" s="208">
        <v>13</v>
      </c>
      <c r="I343" s="55"/>
      <c r="J343" s="209">
        <f t="shared" si="50"/>
        <v>0</v>
      </c>
      <c r="K343" s="206"/>
      <c r="L343" s="54"/>
      <c r="M343" s="56"/>
      <c r="N343" s="117" t="s">
        <v>40</v>
      </c>
      <c r="O343" s="118"/>
      <c r="P343" s="119">
        <f t="shared" si="51"/>
        <v>0</v>
      </c>
      <c r="Q343" s="119">
        <v>5.1000000000000004E-4</v>
      </c>
      <c r="R343" s="119">
        <f t="shared" si="52"/>
        <v>6.6300000000000005E-3</v>
      </c>
      <c r="S343" s="119">
        <v>0</v>
      </c>
      <c r="T343" s="120">
        <f t="shared" si="53"/>
        <v>0</v>
      </c>
      <c r="U343" s="70"/>
      <c r="V343" s="70"/>
      <c r="W343" s="70"/>
      <c r="X343" s="70"/>
      <c r="Y343" s="70"/>
      <c r="Z343" s="70"/>
      <c r="AA343" s="70"/>
      <c r="AB343" s="70"/>
      <c r="AC343" s="70"/>
      <c r="AD343" s="70"/>
      <c r="AE343" s="70"/>
      <c r="AR343" s="121" t="s">
        <v>214</v>
      </c>
      <c r="AT343" s="121" t="s">
        <v>144</v>
      </c>
      <c r="AU343" s="121" t="s">
        <v>82</v>
      </c>
      <c r="AY343" s="66" t="s">
        <v>142</v>
      </c>
      <c r="BE343" s="122">
        <f t="shared" si="54"/>
        <v>0</v>
      </c>
      <c r="BF343" s="122">
        <f t="shared" si="55"/>
        <v>0</v>
      </c>
      <c r="BG343" s="122">
        <f t="shared" si="56"/>
        <v>0</v>
      </c>
      <c r="BH343" s="122">
        <f t="shared" si="57"/>
        <v>0</v>
      </c>
      <c r="BI343" s="122">
        <f t="shared" si="58"/>
        <v>0</v>
      </c>
      <c r="BJ343" s="66" t="s">
        <v>80</v>
      </c>
      <c r="BK343" s="122">
        <f t="shared" si="59"/>
        <v>0</v>
      </c>
      <c r="BL343" s="66" t="s">
        <v>214</v>
      </c>
      <c r="BM343" s="121" t="s">
        <v>710</v>
      </c>
    </row>
    <row r="344" spans="1:65" s="73" customFormat="1" ht="16.5" customHeight="1">
      <c r="A344" s="143"/>
      <c r="B344" s="144"/>
      <c r="C344" s="229" t="s">
        <v>711</v>
      </c>
      <c r="D344" s="204" t="s">
        <v>144</v>
      </c>
      <c r="E344" s="205" t="s">
        <v>712</v>
      </c>
      <c r="F344" s="206" t="s">
        <v>713</v>
      </c>
      <c r="G344" s="207" t="s">
        <v>193</v>
      </c>
      <c r="H344" s="208">
        <v>6.5</v>
      </c>
      <c r="I344" s="55"/>
      <c r="J344" s="209">
        <f t="shared" si="50"/>
        <v>0</v>
      </c>
      <c r="K344" s="206"/>
      <c r="L344" s="54"/>
      <c r="M344" s="56"/>
      <c r="N344" s="117" t="s">
        <v>40</v>
      </c>
      <c r="O344" s="118"/>
      <c r="P344" s="119">
        <f t="shared" si="51"/>
        <v>0</v>
      </c>
      <c r="Q344" s="119">
        <v>5.1000000000000004E-4</v>
      </c>
      <c r="R344" s="119">
        <f t="shared" si="52"/>
        <v>3.3150000000000002E-3</v>
      </c>
      <c r="S344" s="119">
        <v>0</v>
      </c>
      <c r="T344" s="120">
        <f t="shared" si="53"/>
        <v>0</v>
      </c>
      <c r="U344" s="70"/>
      <c r="V344" s="70"/>
      <c r="W344" s="70"/>
      <c r="X344" s="70"/>
      <c r="Y344" s="70"/>
      <c r="Z344" s="70"/>
      <c r="AA344" s="70"/>
      <c r="AB344" s="70"/>
      <c r="AC344" s="70"/>
      <c r="AD344" s="70"/>
      <c r="AE344" s="70"/>
      <c r="AR344" s="121" t="s">
        <v>214</v>
      </c>
      <c r="AT344" s="121" t="s">
        <v>144</v>
      </c>
      <c r="AU344" s="121" t="s">
        <v>82</v>
      </c>
      <c r="AY344" s="66" t="s">
        <v>142</v>
      </c>
      <c r="BE344" s="122">
        <f t="shared" si="54"/>
        <v>0</v>
      </c>
      <c r="BF344" s="122">
        <f t="shared" si="55"/>
        <v>0</v>
      </c>
      <c r="BG344" s="122">
        <f t="shared" si="56"/>
        <v>0</v>
      </c>
      <c r="BH344" s="122">
        <f t="shared" si="57"/>
        <v>0</v>
      </c>
      <c r="BI344" s="122">
        <f t="shared" si="58"/>
        <v>0</v>
      </c>
      <c r="BJ344" s="66" t="s">
        <v>80</v>
      </c>
      <c r="BK344" s="122">
        <f t="shared" si="59"/>
        <v>0</v>
      </c>
      <c r="BL344" s="66" t="s">
        <v>214</v>
      </c>
      <c r="BM344" s="121" t="s">
        <v>714</v>
      </c>
    </row>
    <row r="345" spans="1:65" s="73" customFormat="1" ht="16.5" customHeight="1">
      <c r="A345" s="143"/>
      <c r="B345" s="144"/>
      <c r="C345" s="229" t="s">
        <v>715</v>
      </c>
      <c r="D345" s="204" t="s">
        <v>144</v>
      </c>
      <c r="E345" s="205" t="s">
        <v>716</v>
      </c>
      <c r="F345" s="206" t="s">
        <v>717</v>
      </c>
      <c r="G345" s="207" t="s">
        <v>193</v>
      </c>
      <c r="H345" s="208">
        <v>37.5</v>
      </c>
      <c r="I345" s="55"/>
      <c r="J345" s="209">
        <f t="shared" si="50"/>
        <v>0</v>
      </c>
      <c r="K345" s="206"/>
      <c r="L345" s="54"/>
      <c r="M345" s="56"/>
      <c r="N345" s="117" t="s">
        <v>40</v>
      </c>
      <c r="O345" s="118"/>
      <c r="P345" s="119">
        <f t="shared" si="51"/>
        <v>0</v>
      </c>
      <c r="Q345" s="119">
        <v>5.1000000000000004E-4</v>
      </c>
      <c r="R345" s="119">
        <f t="shared" si="52"/>
        <v>1.9125000000000003E-2</v>
      </c>
      <c r="S345" s="119">
        <v>0</v>
      </c>
      <c r="T345" s="120">
        <f t="shared" si="53"/>
        <v>0</v>
      </c>
      <c r="U345" s="70"/>
      <c r="V345" s="70"/>
      <c r="W345" s="70"/>
      <c r="X345" s="70"/>
      <c r="Y345" s="70"/>
      <c r="Z345" s="70"/>
      <c r="AA345" s="70"/>
      <c r="AB345" s="70"/>
      <c r="AC345" s="70"/>
      <c r="AD345" s="70"/>
      <c r="AE345" s="70"/>
      <c r="AR345" s="121" t="s">
        <v>214</v>
      </c>
      <c r="AT345" s="121" t="s">
        <v>144</v>
      </c>
      <c r="AU345" s="121" t="s">
        <v>82</v>
      </c>
      <c r="AY345" s="66" t="s">
        <v>142</v>
      </c>
      <c r="BE345" s="122">
        <f t="shared" si="54"/>
        <v>0</v>
      </c>
      <c r="BF345" s="122">
        <f t="shared" si="55"/>
        <v>0</v>
      </c>
      <c r="BG345" s="122">
        <f t="shared" si="56"/>
        <v>0</v>
      </c>
      <c r="BH345" s="122">
        <f t="shared" si="57"/>
        <v>0</v>
      </c>
      <c r="BI345" s="122">
        <f t="shared" si="58"/>
        <v>0</v>
      </c>
      <c r="BJ345" s="66" t="s">
        <v>80</v>
      </c>
      <c r="BK345" s="122">
        <f t="shared" si="59"/>
        <v>0</v>
      </c>
      <c r="BL345" s="66" t="s">
        <v>214</v>
      </c>
      <c r="BM345" s="121" t="s">
        <v>718</v>
      </c>
    </row>
    <row r="346" spans="1:65" s="73" customFormat="1" ht="21.75" customHeight="1">
      <c r="A346" s="143"/>
      <c r="B346" s="144"/>
      <c r="C346" s="229" t="s">
        <v>719</v>
      </c>
      <c r="D346" s="204" t="s">
        <v>144</v>
      </c>
      <c r="E346" s="205" t="s">
        <v>720</v>
      </c>
      <c r="F346" s="206" t="s">
        <v>721</v>
      </c>
      <c r="G346" s="207" t="s">
        <v>193</v>
      </c>
      <c r="H346" s="208">
        <v>57</v>
      </c>
      <c r="I346" s="55"/>
      <c r="J346" s="209">
        <f t="shared" si="50"/>
        <v>0</v>
      </c>
      <c r="K346" s="206"/>
      <c r="L346" s="54"/>
      <c r="M346" s="56"/>
      <c r="N346" s="117" t="s">
        <v>40</v>
      </c>
      <c r="O346" s="118"/>
      <c r="P346" s="119">
        <f t="shared" si="51"/>
        <v>0</v>
      </c>
      <c r="Q346" s="119">
        <v>5.1000000000000004E-4</v>
      </c>
      <c r="R346" s="119">
        <f t="shared" si="52"/>
        <v>2.9070000000000002E-2</v>
      </c>
      <c r="S346" s="119">
        <v>0</v>
      </c>
      <c r="T346" s="120">
        <f t="shared" si="53"/>
        <v>0</v>
      </c>
      <c r="U346" s="70"/>
      <c r="V346" s="70"/>
      <c r="W346" s="70"/>
      <c r="X346" s="70"/>
      <c r="Y346" s="70"/>
      <c r="Z346" s="70"/>
      <c r="AA346" s="70"/>
      <c r="AB346" s="70"/>
      <c r="AC346" s="70"/>
      <c r="AD346" s="70"/>
      <c r="AE346" s="70"/>
      <c r="AR346" s="121" t="s">
        <v>214</v>
      </c>
      <c r="AT346" s="121" t="s">
        <v>144</v>
      </c>
      <c r="AU346" s="121" t="s">
        <v>82</v>
      </c>
      <c r="AY346" s="66" t="s">
        <v>142</v>
      </c>
      <c r="BE346" s="122">
        <f t="shared" si="54"/>
        <v>0</v>
      </c>
      <c r="BF346" s="122">
        <f t="shared" si="55"/>
        <v>0</v>
      </c>
      <c r="BG346" s="122">
        <f t="shared" si="56"/>
        <v>0</v>
      </c>
      <c r="BH346" s="122">
        <f t="shared" si="57"/>
        <v>0</v>
      </c>
      <c r="BI346" s="122">
        <f t="shared" si="58"/>
        <v>0</v>
      </c>
      <c r="BJ346" s="66" t="s">
        <v>80</v>
      </c>
      <c r="BK346" s="122">
        <f t="shared" si="59"/>
        <v>0</v>
      </c>
      <c r="BL346" s="66" t="s">
        <v>214</v>
      </c>
      <c r="BM346" s="121" t="s">
        <v>722</v>
      </c>
    </row>
    <row r="347" spans="1:65" s="73" customFormat="1" ht="16.5" customHeight="1">
      <c r="A347" s="143"/>
      <c r="B347" s="144"/>
      <c r="C347" s="229" t="s">
        <v>723</v>
      </c>
      <c r="D347" s="204" t="s">
        <v>144</v>
      </c>
      <c r="E347" s="205" t="s">
        <v>724</v>
      </c>
      <c r="F347" s="206" t="s">
        <v>725</v>
      </c>
      <c r="G347" s="207" t="s">
        <v>193</v>
      </c>
      <c r="H347" s="208">
        <v>13</v>
      </c>
      <c r="I347" s="55"/>
      <c r="J347" s="209">
        <f t="shared" si="50"/>
        <v>0</v>
      </c>
      <c r="K347" s="206"/>
      <c r="L347" s="54"/>
      <c r="M347" s="56"/>
      <c r="N347" s="117" t="s">
        <v>40</v>
      </c>
      <c r="O347" s="118"/>
      <c r="P347" s="119">
        <f t="shared" si="51"/>
        <v>0</v>
      </c>
      <c r="Q347" s="119">
        <v>5.1000000000000004E-4</v>
      </c>
      <c r="R347" s="119">
        <f t="shared" si="52"/>
        <v>6.6300000000000005E-3</v>
      </c>
      <c r="S347" s="119">
        <v>0</v>
      </c>
      <c r="T347" s="120">
        <f t="shared" si="53"/>
        <v>0</v>
      </c>
      <c r="U347" s="70"/>
      <c r="V347" s="70"/>
      <c r="W347" s="70"/>
      <c r="X347" s="70"/>
      <c r="Y347" s="70"/>
      <c r="Z347" s="70"/>
      <c r="AA347" s="70"/>
      <c r="AB347" s="70"/>
      <c r="AC347" s="70"/>
      <c r="AD347" s="70"/>
      <c r="AE347" s="70"/>
      <c r="AR347" s="121" t="s">
        <v>214</v>
      </c>
      <c r="AT347" s="121" t="s">
        <v>144</v>
      </c>
      <c r="AU347" s="121" t="s">
        <v>82</v>
      </c>
      <c r="AY347" s="66" t="s">
        <v>142</v>
      </c>
      <c r="BE347" s="122">
        <f t="shared" si="54"/>
        <v>0</v>
      </c>
      <c r="BF347" s="122">
        <f t="shared" si="55"/>
        <v>0</v>
      </c>
      <c r="BG347" s="122">
        <f t="shared" si="56"/>
        <v>0</v>
      </c>
      <c r="BH347" s="122">
        <f t="shared" si="57"/>
        <v>0</v>
      </c>
      <c r="BI347" s="122">
        <f t="shared" si="58"/>
        <v>0</v>
      </c>
      <c r="BJ347" s="66" t="s">
        <v>80</v>
      </c>
      <c r="BK347" s="122">
        <f t="shared" si="59"/>
        <v>0</v>
      </c>
      <c r="BL347" s="66" t="s">
        <v>214</v>
      </c>
      <c r="BM347" s="121" t="s">
        <v>726</v>
      </c>
    </row>
    <row r="348" spans="1:65" s="73" customFormat="1" ht="16.5" customHeight="1">
      <c r="A348" s="143"/>
      <c r="B348" s="144"/>
      <c r="C348" s="229" t="s">
        <v>727</v>
      </c>
      <c r="D348" s="204" t="s">
        <v>144</v>
      </c>
      <c r="E348" s="205" t="s">
        <v>728</v>
      </c>
      <c r="F348" s="206" t="s">
        <v>729</v>
      </c>
      <c r="G348" s="207" t="s">
        <v>193</v>
      </c>
      <c r="H348" s="208">
        <v>6.5</v>
      </c>
      <c r="I348" s="55"/>
      <c r="J348" s="209">
        <f t="shared" si="50"/>
        <v>0</v>
      </c>
      <c r="K348" s="206"/>
      <c r="L348" s="54"/>
      <c r="M348" s="56"/>
      <c r="N348" s="117" t="s">
        <v>40</v>
      </c>
      <c r="O348" s="118"/>
      <c r="P348" s="119">
        <f t="shared" si="51"/>
        <v>0</v>
      </c>
      <c r="Q348" s="119">
        <v>5.1000000000000004E-4</v>
      </c>
      <c r="R348" s="119">
        <f t="shared" si="52"/>
        <v>3.3150000000000002E-3</v>
      </c>
      <c r="S348" s="119">
        <v>0</v>
      </c>
      <c r="T348" s="120">
        <f t="shared" si="53"/>
        <v>0</v>
      </c>
      <c r="U348" s="70"/>
      <c r="V348" s="70"/>
      <c r="W348" s="70"/>
      <c r="X348" s="70"/>
      <c r="Y348" s="70"/>
      <c r="Z348" s="70"/>
      <c r="AA348" s="70"/>
      <c r="AB348" s="70"/>
      <c r="AC348" s="70"/>
      <c r="AD348" s="70"/>
      <c r="AE348" s="70"/>
      <c r="AR348" s="121" t="s">
        <v>214</v>
      </c>
      <c r="AT348" s="121" t="s">
        <v>144</v>
      </c>
      <c r="AU348" s="121" t="s">
        <v>82</v>
      </c>
      <c r="AY348" s="66" t="s">
        <v>142</v>
      </c>
      <c r="BE348" s="122">
        <f t="shared" si="54"/>
        <v>0</v>
      </c>
      <c r="BF348" s="122">
        <f t="shared" si="55"/>
        <v>0</v>
      </c>
      <c r="BG348" s="122">
        <f t="shared" si="56"/>
        <v>0</v>
      </c>
      <c r="BH348" s="122">
        <f t="shared" si="57"/>
        <v>0</v>
      </c>
      <c r="BI348" s="122">
        <f t="shared" si="58"/>
        <v>0</v>
      </c>
      <c r="BJ348" s="66" t="s">
        <v>80</v>
      </c>
      <c r="BK348" s="122">
        <f t="shared" si="59"/>
        <v>0</v>
      </c>
      <c r="BL348" s="66" t="s">
        <v>214</v>
      </c>
      <c r="BM348" s="121" t="s">
        <v>730</v>
      </c>
    </row>
    <row r="349" spans="1:65" s="73" customFormat="1" ht="16.5" customHeight="1">
      <c r="A349" s="143"/>
      <c r="B349" s="144"/>
      <c r="C349" s="229" t="s">
        <v>731</v>
      </c>
      <c r="D349" s="204" t="s">
        <v>144</v>
      </c>
      <c r="E349" s="205" t="s">
        <v>732</v>
      </c>
      <c r="F349" s="206" t="s">
        <v>733</v>
      </c>
      <c r="G349" s="207" t="s">
        <v>193</v>
      </c>
      <c r="H349" s="208">
        <v>37.5</v>
      </c>
      <c r="I349" s="55"/>
      <c r="J349" s="209">
        <f t="shared" si="50"/>
        <v>0</v>
      </c>
      <c r="K349" s="206"/>
      <c r="L349" s="54"/>
      <c r="M349" s="56"/>
      <c r="N349" s="117" t="s">
        <v>40</v>
      </c>
      <c r="O349" s="118"/>
      <c r="P349" s="119">
        <f t="shared" si="51"/>
        <v>0</v>
      </c>
      <c r="Q349" s="119">
        <v>5.1000000000000004E-4</v>
      </c>
      <c r="R349" s="119">
        <f t="shared" si="52"/>
        <v>1.9125000000000003E-2</v>
      </c>
      <c r="S349" s="119">
        <v>0</v>
      </c>
      <c r="T349" s="120">
        <f t="shared" si="53"/>
        <v>0</v>
      </c>
      <c r="U349" s="70"/>
      <c r="V349" s="70"/>
      <c r="W349" s="70"/>
      <c r="X349" s="70"/>
      <c r="Y349" s="70"/>
      <c r="Z349" s="70"/>
      <c r="AA349" s="70"/>
      <c r="AB349" s="70"/>
      <c r="AC349" s="70"/>
      <c r="AD349" s="70"/>
      <c r="AE349" s="70"/>
      <c r="AR349" s="121" t="s">
        <v>214</v>
      </c>
      <c r="AT349" s="121" t="s">
        <v>144</v>
      </c>
      <c r="AU349" s="121" t="s">
        <v>82</v>
      </c>
      <c r="AY349" s="66" t="s">
        <v>142</v>
      </c>
      <c r="BE349" s="122">
        <f t="shared" si="54"/>
        <v>0</v>
      </c>
      <c r="BF349" s="122">
        <f t="shared" si="55"/>
        <v>0</v>
      </c>
      <c r="BG349" s="122">
        <f t="shared" si="56"/>
        <v>0</v>
      </c>
      <c r="BH349" s="122">
        <f t="shared" si="57"/>
        <v>0</v>
      </c>
      <c r="BI349" s="122">
        <f t="shared" si="58"/>
        <v>0</v>
      </c>
      <c r="BJ349" s="66" t="s">
        <v>80</v>
      </c>
      <c r="BK349" s="122">
        <f t="shared" si="59"/>
        <v>0</v>
      </c>
      <c r="BL349" s="66" t="s">
        <v>214</v>
      </c>
      <c r="BM349" s="121" t="s">
        <v>734</v>
      </c>
    </row>
    <row r="350" spans="1:65" s="73" customFormat="1" ht="16.5" customHeight="1">
      <c r="A350" s="143"/>
      <c r="B350" s="144"/>
      <c r="C350" s="229" t="s">
        <v>735</v>
      </c>
      <c r="D350" s="204" t="s">
        <v>144</v>
      </c>
      <c r="E350" s="205" t="s">
        <v>736</v>
      </c>
      <c r="F350" s="206" t="s">
        <v>737</v>
      </c>
      <c r="G350" s="207" t="s">
        <v>212</v>
      </c>
      <c r="H350" s="208">
        <v>12</v>
      </c>
      <c r="I350" s="55"/>
      <c r="J350" s="209">
        <f t="shared" si="50"/>
        <v>0</v>
      </c>
      <c r="K350" s="206"/>
      <c r="L350" s="54"/>
      <c r="M350" s="56"/>
      <c r="N350" s="117" t="s">
        <v>40</v>
      </c>
      <c r="O350" s="118"/>
      <c r="P350" s="119">
        <f t="shared" si="51"/>
        <v>0</v>
      </c>
      <c r="Q350" s="119">
        <v>5.1000000000000004E-4</v>
      </c>
      <c r="R350" s="119">
        <f t="shared" si="52"/>
        <v>6.1200000000000004E-3</v>
      </c>
      <c r="S350" s="119">
        <v>0</v>
      </c>
      <c r="T350" s="120">
        <f t="shared" si="53"/>
        <v>0</v>
      </c>
      <c r="U350" s="70"/>
      <c r="V350" s="70"/>
      <c r="W350" s="70"/>
      <c r="X350" s="70"/>
      <c r="Y350" s="70"/>
      <c r="Z350" s="70"/>
      <c r="AA350" s="70"/>
      <c r="AB350" s="70"/>
      <c r="AC350" s="70"/>
      <c r="AD350" s="70"/>
      <c r="AE350" s="70"/>
      <c r="AR350" s="121" t="s">
        <v>214</v>
      </c>
      <c r="AT350" s="121" t="s">
        <v>144</v>
      </c>
      <c r="AU350" s="121" t="s">
        <v>82</v>
      </c>
      <c r="AY350" s="66" t="s">
        <v>142</v>
      </c>
      <c r="BE350" s="122">
        <f t="shared" si="54"/>
        <v>0</v>
      </c>
      <c r="BF350" s="122">
        <f t="shared" si="55"/>
        <v>0</v>
      </c>
      <c r="BG350" s="122">
        <f t="shared" si="56"/>
        <v>0</v>
      </c>
      <c r="BH350" s="122">
        <f t="shared" si="57"/>
        <v>0</v>
      </c>
      <c r="BI350" s="122">
        <f t="shared" si="58"/>
        <v>0</v>
      </c>
      <c r="BJ350" s="66" t="s">
        <v>80</v>
      </c>
      <c r="BK350" s="122">
        <f t="shared" si="59"/>
        <v>0</v>
      </c>
      <c r="BL350" s="66" t="s">
        <v>214</v>
      </c>
      <c r="BM350" s="121" t="s">
        <v>738</v>
      </c>
    </row>
    <row r="351" spans="1:65" s="73" customFormat="1" ht="16.5" customHeight="1">
      <c r="A351" s="143"/>
      <c r="B351" s="144"/>
      <c r="C351" s="229" t="s">
        <v>739</v>
      </c>
      <c r="D351" s="204" t="s">
        <v>144</v>
      </c>
      <c r="E351" s="205" t="s">
        <v>740</v>
      </c>
      <c r="F351" s="206" t="s">
        <v>741</v>
      </c>
      <c r="G351" s="207" t="s">
        <v>212</v>
      </c>
      <c r="H351" s="208">
        <v>8</v>
      </c>
      <c r="I351" s="55"/>
      <c r="J351" s="209">
        <f t="shared" si="50"/>
        <v>0</v>
      </c>
      <c r="K351" s="206"/>
      <c r="L351" s="54"/>
      <c r="M351" s="56"/>
      <c r="N351" s="117" t="s">
        <v>40</v>
      </c>
      <c r="O351" s="118"/>
      <c r="P351" s="119">
        <f t="shared" si="51"/>
        <v>0</v>
      </c>
      <c r="Q351" s="119">
        <v>5.1000000000000004E-4</v>
      </c>
      <c r="R351" s="119">
        <f t="shared" si="52"/>
        <v>4.0800000000000003E-3</v>
      </c>
      <c r="S351" s="119">
        <v>0</v>
      </c>
      <c r="T351" s="120">
        <f t="shared" si="53"/>
        <v>0</v>
      </c>
      <c r="U351" s="70"/>
      <c r="V351" s="70"/>
      <c r="W351" s="70"/>
      <c r="X351" s="70"/>
      <c r="Y351" s="70"/>
      <c r="Z351" s="70"/>
      <c r="AA351" s="70"/>
      <c r="AB351" s="70"/>
      <c r="AC351" s="70"/>
      <c r="AD351" s="70"/>
      <c r="AE351" s="70"/>
      <c r="AR351" s="121" t="s">
        <v>214</v>
      </c>
      <c r="AT351" s="121" t="s">
        <v>144</v>
      </c>
      <c r="AU351" s="121" t="s">
        <v>82</v>
      </c>
      <c r="AY351" s="66" t="s">
        <v>142</v>
      </c>
      <c r="BE351" s="122">
        <f t="shared" si="54"/>
        <v>0</v>
      </c>
      <c r="BF351" s="122">
        <f t="shared" si="55"/>
        <v>0</v>
      </c>
      <c r="BG351" s="122">
        <f t="shared" si="56"/>
        <v>0</v>
      </c>
      <c r="BH351" s="122">
        <f t="shared" si="57"/>
        <v>0</v>
      </c>
      <c r="BI351" s="122">
        <f t="shared" si="58"/>
        <v>0</v>
      </c>
      <c r="BJ351" s="66" t="s">
        <v>80</v>
      </c>
      <c r="BK351" s="122">
        <f t="shared" si="59"/>
        <v>0</v>
      </c>
      <c r="BL351" s="66" t="s">
        <v>214</v>
      </c>
      <c r="BM351" s="121" t="s">
        <v>742</v>
      </c>
    </row>
    <row r="352" spans="1:65" s="73" customFormat="1" ht="24.2" customHeight="1">
      <c r="A352" s="143"/>
      <c r="B352" s="144"/>
      <c r="C352" s="229" t="s">
        <v>743</v>
      </c>
      <c r="D352" s="204" t="s">
        <v>144</v>
      </c>
      <c r="E352" s="205" t="s">
        <v>744</v>
      </c>
      <c r="F352" s="206" t="s">
        <v>745</v>
      </c>
      <c r="G352" s="207" t="s">
        <v>601</v>
      </c>
      <c r="H352" s="61"/>
      <c r="I352" s="55"/>
      <c r="J352" s="209">
        <f t="shared" si="50"/>
        <v>0</v>
      </c>
      <c r="K352" s="206" t="s">
        <v>148</v>
      </c>
      <c r="L352" s="54"/>
      <c r="M352" s="56"/>
      <c r="N352" s="117" t="s">
        <v>40</v>
      </c>
      <c r="O352" s="118"/>
      <c r="P352" s="119">
        <f t="shared" si="51"/>
        <v>0</v>
      </c>
      <c r="Q352" s="119">
        <v>0</v>
      </c>
      <c r="R352" s="119">
        <f t="shared" si="52"/>
        <v>0</v>
      </c>
      <c r="S352" s="119">
        <v>0</v>
      </c>
      <c r="T352" s="120">
        <f t="shared" si="53"/>
        <v>0</v>
      </c>
      <c r="U352" s="70"/>
      <c r="V352" s="70"/>
      <c r="W352" s="70"/>
      <c r="X352" s="70"/>
      <c r="Y352" s="70"/>
      <c r="Z352" s="70"/>
      <c r="AA352" s="70"/>
      <c r="AB352" s="70"/>
      <c r="AC352" s="70"/>
      <c r="AD352" s="70"/>
      <c r="AE352" s="70"/>
      <c r="AR352" s="121" t="s">
        <v>214</v>
      </c>
      <c r="AT352" s="121" t="s">
        <v>144</v>
      </c>
      <c r="AU352" s="121" t="s">
        <v>82</v>
      </c>
      <c r="AY352" s="66" t="s">
        <v>142</v>
      </c>
      <c r="BE352" s="122">
        <f t="shared" si="54"/>
        <v>0</v>
      </c>
      <c r="BF352" s="122">
        <f t="shared" si="55"/>
        <v>0</v>
      </c>
      <c r="BG352" s="122">
        <f t="shared" si="56"/>
        <v>0</v>
      </c>
      <c r="BH352" s="122">
        <f t="shared" si="57"/>
        <v>0</v>
      </c>
      <c r="BI352" s="122">
        <f t="shared" si="58"/>
        <v>0</v>
      </c>
      <c r="BJ352" s="66" t="s">
        <v>80</v>
      </c>
      <c r="BK352" s="122">
        <f t="shared" si="59"/>
        <v>0</v>
      </c>
      <c r="BL352" s="66" t="s">
        <v>214</v>
      </c>
      <c r="BM352" s="121" t="s">
        <v>746</v>
      </c>
    </row>
    <row r="353" spans="1:65" s="53" customFormat="1" ht="22.9" customHeight="1">
      <c r="A353" s="197"/>
      <c r="B353" s="198"/>
      <c r="C353" s="197"/>
      <c r="D353" s="199" t="s">
        <v>74</v>
      </c>
      <c r="E353" s="202" t="s">
        <v>747</v>
      </c>
      <c r="F353" s="202" t="s">
        <v>748</v>
      </c>
      <c r="G353" s="197"/>
      <c r="H353" s="197"/>
      <c r="J353" s="203">
        <f>BK353</f>
        <v>0</v>
      </c>
      <c r="K353" s="197"/>
      <c r="L353" s="109"/>
      <c r="M353" s="111"/>
      <c r="N353" s="112"/>
      <c r="O353" s="112"/>
      <c r="P353" s="113">
        <f>SUM(P354:P365)</f>
        <v>0</v>
      </c>
      <c r="Q353" s="112"/>
      <c r="R353" s="113">
        <f>SUM(R354:R365)</f>
        <v>0.16605</v>
      </c>
      <c r="S353" s="112"/>
      <c r="T353" s="114">
        <f>SUM(T354:T365)</f>
        <v>0.15451000000000001</v>
      </c>
      <c r="AR353" s="110" t="s">
        <v>82</v>
      </c>
      <c r="AT353" s="115" t="s">
        <v>74</v>
      </c>
      <c r="AU353" s="115" t="s">
        <v>80</v>
      </c>
      <c r="AY353" s="110" t="s">
        <v>142</v>
      </c>
      <c r="BK353" s="116">
        <f>SUM(BK354:BK365)</f>
        <v>0</v>
      </c>
    </row>
    <row r="354" spans="1:65" s="73" customFormat="1" ht="16.5" customHeight="1">
      <c r="A354" s="143"/>
      <c r="B354" s="144"/>
      <c r="C354" s="229" t="s">
        <v>749</v>
      </c>
      <c r="D354" s="204" t="s">
        <v>144</v>
      </c>
      <c r="E354" s="205" t="s">
        <v>750</v>
      </c>
      <c r="F354" s="206" t="s">
        <v>751</v>
      </c>
      <c r="G354" s="207" t="s">
        <v>752</v>
      </c>
      <c r="H354" s="208">
        <v>3</v>
      </c>
      <c r="I354" s="55"/>
      <c r="J354" s="209">
        <f t="shared" ref="J354:J365" si="60">ROUND(I354*H354,2)</f>
        <v>0</v>
      </c>
      <c r="K354" s="206" t="s">
        <v>148</v>
      </c>
      <c r="L354" s="54"/>
      <c r="M354" s="56"/>
      <c r="N354" s="117" t="s">
        <v>40</v>
      </c>
      <c r="O354" s="118"/>
      <c r="P354" s="119">
        <f t="shared" ref="P354:P365" si="61">O354*H354</f>
        <v>0</v>
      </c>
      <c r="Q354" s="119">
        <v>0</v>
      </c>
      <c r="R354" s="119">
        <f t="shared" ref="R354:R365" si="62">Q354*H354</f>
        <v>0</v>
      </c>
      <c r="S354" s="119">
        <v>1.933E-2</v>
      </c>
      <c r="T354" s="120">
        <f t="shared" ref="T354:T365" si="63">S354*H354</f>
        <v>5.799E-2</v>
      </c>
      <c r="U354" s="70"/>
      <c r="V354" s="70"/>
      <c r="W354" s="70"/>
      <c r="X354" s="70"/>
      <c r="Y354" s="70"/>
      <c r="Z354" s="70"/>
      <c r="AA354" s="70"/>
      <c r="AB354" s="70"/>
      <c r="AC354" s="70"/>
      <c r="AD354" s="70"/>
      <c r="AE354" s="70"/>
      <c r="AR354" s="121" t="s">
        <v>214</v>
      </c>
      <c r="AT354" s="121" t="s">
        <v>144</v>
      </c>
      <c r="AU354" s="121" t="s">
        <v>82</v>
      </c>
      <c r="AY354" s="66" t="s">
        <v>142</v>
      </c>
      <c r="BE354" s="122">
        <f t="shared" ref="BE354:BE365" si="64">IF(N354="základní",J354,0)</f>
        <v>0</v>
      </c>
      <c r="BF354" s="122">
        <f t="shared" ref="BF354:BF365" si="65">IF(N354="snížená",J354,0)</f>
        <v>0</v>
      </c>
      <c r="BG354" s="122">
        <f t="shared" ref="BG354:BG365" si="66">IF(N354="zákl. přenesená",J354,0)</f>
        <v>0</v>
      </c>
      <c r="BH354" s="122">
        <f t="shared" ref="BH354:BH365" si="67">IF(N354="sníž. přenesená",J354,0)</f>
        <v>0</v>
      </c>
      <c r="BI354" s="122">
        <f t="shared" ref="BI354:BI365" si="68">IF(N354="nulová",J354,0)</f>
        <v>0</v>
      </c>
      <c r="BJ354" s="66" t="s">
        <v>80</v>
      </c>
      <c r="BK354" s="122">
        <f t="shared" ref="BK354:BK365" si="69">ROUND(I354*H354,2)</f>
        <v>0</v>
      </c>
      <c r="BL354" s="66" t="s">
        <v>214</v>
      </c>
      <c r="BM354" s="121" t="s">
        <v>753</v>
      </c>
    </row>
    <row r="355" spans="1:65" s="73" customFormat="1" ht="16.5" customHeight="1">
      <c r="A355" s="143"/>
      <c r="B355" s="144"/>
      <c r="C355" s="229" t="s">
        <v>754</v>
      </c>
      <c r="D355" s="204" t="s">
        <v>144</v>
      </c>
      <c r="E355" s="205" t="s">
        <v>755</v>
      </c>
      <c r="F355" s="206" t="s">
        <v>756</v>
      </c>
      <c r="G355" s="207" t="s">
        <v>752</v>
      </c>
      <c r="H355" s="208">
        <v>3</v>
      </c>
      <c r="I355" s="55"/>
      <c r="J355" s="209">
        <f t="shared" si="60"/>
        <v>0</v>
      </c>
      <c r="K355" s="206" t="s">
        <v>148</v>
      </c>
      <c r="L355" s="54"/>
      <c r="M355" s="56"/>
      <c r="N355" s="117" t="s">
        <v>40</v>
      </c>
      <c r="O355" s="118"/>
      <c r="P355" s="119">
        <f t="shared" si="61"/>
        <v>0</v>
      </c>
      <c r="Q355" s="119">
        <v>0</v>
      </c>
      <c r="R355" s="119">
        <f t="shared" si="62"/>
        <v>0</v>
      </c>
      <c r="S355" s="119">
        <v>1.9460000000000002E-2</v>
      </c>
      <c r="T355" s="120">
        <f t="shared" si="63"/>
        <v>5.8380000000000001E-2</v>
      </c>
      <c r="U355" s="70"/>
      <c r="V355" s="70"/>
      <c r="W355" s="70"/>
      <c r="X355" s="70"/>
      <c r="Y355" s="70"/>
      <c r="Z355" s="70"/>
      <c r="AA355" s="70"/>
      <c r="AB355" s="70"/>
      <c r="AC355" s="70"/>
      <c r="AD355" s="70"/>
      <c r="AE355" s="70"/>
      <c r="AR355" s="121" t="s">
        <v>214</v>
      </c>
      <c r="AT355" s="121" t="s">
        <v>144</v>
      </c>
      <c r="AU355" s="121" t="s">
        <v>82</v>
      </c>
      <c r="AY355" s="66" t="s">
        <v>142</v>
      </c>
      <c r="BE355" s="122">
        <f t="shared" si="64"/>
        <v>0</v>
      </c>
      <c r="BF355" s="122">
        <f t="shared" si="65"/>
        <v>0</v>
      </c>
      <c r="BG355" s="122">
        <f t="shared" si="66"/>
        <v>0</v>
      </c>
      <c r="BH355" s="122">
        <f t="shared" si="67"/>
        <v>0</v>
      </c>
      <c r="BI355" s="122">
        <f t="shared" si="68"/>
        <v>0</v>
      </c>
      <c r="BJ355" s="66" t="s">
        <v>80</v>
      </c>
      <c r="BK355" s="122">
        <f t="shared" si="69"/>
        <v>0</v>
      </c>
      <c r="BL355" s="66" t="s">
        <v>214</v>
      </c>
      <c r="BM355" s="121" t="s">
        <v>757</v>
      </c>
    </row>
    <row r="356" spans="1:65" s="73" customFormat="1" ht="16.5" customHeight="1">
      <c r="A356" s="143"/>
      <c r="B356" s="144"/>
      <c r="C356" s="229" t="s">
        <v>758</v>
      </c>
      <c r="D356" s="204" t="s">
        <v>144</v>
      </c>
      <c r="E356" s="205" t="s">
        <v>759</v>
      </c>
      <c r="F356" s="206" t="s">
        <v>760</v>
      </c>
      <c r="G356" s="207" t="s">
        <v>752</v>
      </c>
      <c r="H356" s="208">
        <v>1</v>
      </c>
      <c r="I356" s="55"/>
      <c r="J356" s="209">
        <f t="shared" si="60"/>
        <v>0</v>
      </c>
      <c r="K356" s="206" t="s">
        <v>148</v>
      </c>
      <c r="L356" s="54"/>
      <c r="M356" s="56"/>
      <c r="N356" s="117" t="s">
        <v>40</v>
      </c>
      <c r="O356" s="118"/>
      <c r="P356" s="119">
        <f t="shared" si="61"/>
        <v>0</v>
      </c>
      <c r="Q356" s="119">
        <v>0</v>
      </c>
      <c r="R356" s="119">
        <f t="shared" si="62"/>
        <v>0</v>
      </c>
      <c r="S356" s="119">
        <v>3.4700000000000002E-2</v>
      </c>
      <c r="T356" s="120">
        <f t="shared" si="63"/>
        <v>3.4700000000000002E-2</v>
      </c>
      <c r="U356" s="70"/>
      <c r="V356" s="70"/>
      <c r="W356" s="70"/>
      <c r="X356" s="70"/>
      <c r="Y356" s="70"/>
      <c r="Z356" s="70"/>
      <c r="AA356" s="70"/>
      <c r="AB356" s="70"/>
      <c r="AC356" s="70"/>
      <c r="AD356" s="70"/>
      <c r="AE356" s="70"/>
      <c r="AR356" s="121" t="s">
        <v>214</v>
      </c>
      <c r="AT356" s="121" t="s">
        <v>144</v>
      </c>
      <c r="AU356" s="121" t="s">
        <v>82</v>
      </c>
      <c r="AY356" s="66" t="s">
        <v>142</v>
      </c>
      <c r="BE356" s="122">
        <f t="shared" si="64"/>
        <v>0</v>
      </c>
      <c r="BF356" s="122">
        <f t="shared" si="65"/>
        <v>0</v>
      </c>
      <c r="BG356" s="122">
        <f t="shared" si="66"/>
        <v>0</v>
      </c>
      <c r="BH356" s="122">
        <f t="shared" si="67"/>
        <v>0</v>
      </c>
      <c r="BI356" s="122">
        <f t="shared" si="68"/>
        <v>0</v>
      </c>
      <c r="BJ356" s="66" t="s">
        <v>80</v>
      </c>
      <c r="BK356" s="122">
        <f t="shared" si="69"/>
        <v>0</v>
      </c>
      <c r="BL356" s="66" t="s">
        <v>214</v>
      </c>
      <c r="BM356" s="121" t="s">
        <v>761</v>
      </c>
    </row>
    <row r="357" spans="1:65" s="73" customFormat="1" ht="16.5" customHeight="1">
      <c r="A357" s="143"/>
      <c r="B357" s="144"/>
      <c r="C357" s="229" t="s">
        <v>762</v>
      </c>
      <c r="D357" s="204" t="s">
        <v>144</v>
      </c>
      <c r="E357" s="205" t="s">
        <v>763</v>
      </c>
      <c r="F357" s="206" t="s">
        <v>764</v>
      </c>
      <c r="G357" s="207" t="s">
        <v>752</v>
      </c>
      <c r="H357" s="208">
        <v>4</v>
      </c>
      <c r="I357" s="55"/>
      <c r="J357" s="209">
        <f t="shared" si="60"/>
        <v>0</v>
      </c>
      <c r="K357" s="206" t="s">
        <v>148</v>
      </c>
      <c r="L357" s="54"/>
      <c r="M357" s="56"/>
      <c r="N357" s="117" t="s">
        <v>40</v>
      </c>
      <c r="O357" s="118"/>
      <c r="P357" s="119">
        <f t="shared" si="61"/>
        <v>0</v>
      </c>
      <c r="Q357" s="119">
        <v>0</v>
      </c>
      <c r="R357" s="119">
        <f t="shared" si="62"/>
        <v>0</v>
      </c>
      <c r="S357" s="119">
        <v>8.5999999999999998E-4</v>
      </c>
      <c r="T357" s="120">
        <f t="shared" si="63"/>
        <v>3.4399999999999999E-3</v>
      </c>
      <c r="U357" s="70"/>
      <c r="V357" s="70"/>
      <c r="W357" s="70"/>
      <c r="X357" s="70"/>
      <c r="Y357" s="70"/>
      <c r="Z357" s="70"/>
      <c r="AA357" s="70"/>
      <c r="AB357" s="70"/>
      <c r="AC357" s="70"/>
      <c r="AD357" s="70"/>
      <c r="AE357" s="70"/>
      <c r="AR357" s="121" t="s">
        <v>214</v>
      </c>
      <c r="AT357" s="121" t="s">
        <v>144</v>
      </c>
      <c r="AU357" s="121" t="s">
        <v>82</v>
      </c>
      <c r="AY357" s="66" t="s">
        <v>142</v>
      </c>
      <c r="BE357" s="122">
        <f t="shared" si="64"/>
        <v>0</v>
      </c>
      <c r="BF357" s="122">
        <f t="shared" si="65"/>
        <v>0</v>
      </c>
      <c r="BG357" s="122">
        <f t="shared" si="66"/>
        <v>0</v>
      </c>
      <c r="BH357" s="122">
        <f t="shared" si="67"/>
        <v>0</v>
      </c>
      <c r="BI357" s="122">
        <f t="shared" si="68"/>
        <v>0</v>
      </c>
      <c r="BJ357" s="66" t="s">
        <v>80</v>
      </c>
      <c r="BK357" s="122">
        <f t="shared" si="69"/>
        <v>0</v>
      </c>
      <c r="BL357" s="66" t="s">
        <v>214</v>
      </c>
      <c r="BM357" s="121" t="s">
        <v>765</v>
      </c>
    </row>
    <row r="358" spans="1:65" s="73" customFormat="1" ht="62.65" customHeight="1">
      <c r="A358" s="143"/>
      <c r="B358" s="144"/>
      <c r="C358" s="229" t="s">
        <v>766</v>
      </c>
      <c r="D358" s="204" t="s">
        <v>144</v>
      </c>
      <c r="E358" s="205" t="s">
        <v>767</v>
      </c>
      <c r="F358" s="206" t="s">
        <v>768</v>
      </c>
      <c r="G358" s="207" t="s">
        <v>752</v>
      </c>
      <c r="H358" s="208">
        <v>1</v>
      </c>
      <c r="I358" s="55"/>
      <c r="J358" s="209">
        <f t="shared" si="60"/>
        <v>0</v>
      </c>
      <c r="K358" s="206"/>
      <c r="L358" s="54"/>
      <c r="M358" s="56"/>
      <c r="N358" s="117" t="s">
        <v>40</v>
      </c>
      <c r="O358" s="118"/>
      <c r="P358" s="119">
        <f t="shared" si="61"/>
        <v>0</v>
      </c>
      <c r="Q358" s="119">
        <v>1.6969999999999999E-2</v>
      </c>
      <c r="R358" s="119">
        <f t="shared" si="62"/>
        <v>1.6969999999999999E-2</v>
      </c>
      <c r="S358" s="119">
        <v>0</v>
      </c>
      <c r="T358" s="120">
        <f t="shared" si="63"/>
        <v>0</v>
      </c>
      <c r="U358" s="70"/>
      <c r="V358" s="70"/>
      <c r="W358" s="70"/>
      <c r="X358" s="70"/>
      <c r="Y358" s="70"/>
      <c r="Z358" s="70"/>
      <c r="AA358" s="70"/>
      <c r="AB358" s="70"/>
      <c r="AC358" s="70"/>
      <c r="AD358" s="70"/>
      <c r="AE358" s="70"/>
      <c r="AR358" s="121" t="s">
        <v>214</v>
      </c>
      <c r="AT358" s="121" t="s">
        <v>144</v>
      </c>
      <c r="AU358" s="121" t="s">
        <v>82</v>
      </c>
      <c r="AY358" s="66" t="s">
        <v>142</v>
      </c>
      <c r="BE358" s="122">
        <f t="shared" si="64"/>
        <v>0</v>
      </c>
      <c r="BF358" s="122">
        <f t="shared" si="65"/>
        <v>0</v>
      </c>
      <c r="BG358" s="122">
        <f t="shared" si="66"/>
        <v>0</v>
      </c>
      <c r="BH358" s="122">
        <f t="shared" si="67"/>
        <v>0</v>
      </c>
      <c r="BI358" s="122">
        <f t="shared" si="68"/>
        <v>0</v>
      </c>
      <c r="BJ358" s="66" t="s">
        <v>80</v>
      </c>
      <c r="BK358" s="122">
        <f t="shared" si="69"/>
        <v>0</v>
      </c>
      <c r="BL358" s="66" t="s">
        <v>214</v>
      </c>
      <c r="BM358" s="121" t="s">
        <v>769</v>
      </c>
    </row>
    <row r="359" spans="1:65" s="73" customFormat="1" ht="62.65" customHeight="1">
      <c r="A359" s="143"/>
      <c r="B359" s="144"/>
      <c r="C359" s="229" t="s">
        <v>770</v>
      </c>
      <c r="D359" s="204" t="s">
        <v>144</v>
      </c>
      <c r="E359" s="205" t="s">
        <v>771</v>
      </c>
      <c r="F359" s="206" t="s">
        <v>772</v>
      </c>
      <c r="G359" s="207" t="s">
        <v>752</v>
      </c>
      <c r="H359" s="208">
        <v>2</v>
      </c>
      <c r="I359" s="55"/>
      <c r="J359" s="209">
        <f t="shared" si="60"/>
        <v>0</v>
      </c>
      <c r="K359" s="206"/>
      <c r="L359" s="54"/>
      <c r="M359" s="56"/>
      <c r="N359" s="117" t="s">
        <v>40</v>
      </c>
      <c r="O359" s="118"/>
      <c r="P359" s="119">
        <f t="shared" si="61"/>
        <v>0</v>
      </c>
      <c r="Q359" s="119">
        <v>1.6969999999999999E-2</v>
      </c>
      <c r="R359" s="119">
        <f t="shared" si="62"/>
        <v>3.3939999999999998E-2</v>
      </c>
      <c r="S359" s="119">
        <v>0</v>
      </c>
      <c r="T359" s="120">
        <f t="shared" si="63"/>
        <v>0</v>
      </c>
      <c r="U359" s="70"/>
      <c r="V359" s="70"/>
      <c r="W359" s="70"/>
      <c r="X359" s="70"/>
      <c r="Y359" s="70"/>
      <c r="Z359" s="70"/>
      <c r="AA359" s="70"/>
      <c r="AB359" s="70"/>
      <c r="AC359" s="70"/>
      <c r="AD359" s="70"/>
      <c r="AE359" s="70"/>
      <c r="AR359" s="121" t="s">
        <v>214</v>
      </c>
      <c r="AT359" s="121" t="s">
        <v>144</v>
      </c>
      <c r="AU359" s="121" t="s">
        <v>82</v>
      </c>
      <c r="AY359" s="66" t="s">
        <v>142</v>
      </c>
      <c r="BE359" s="122">
        <f t="shared" si="64"/>
        <v>0</v>
      </c>
      <c r="BF359" s="122">
        <f t="shared" si="65"/>
        <v>0</v>
      </c>
      <c r="BG359" s="122">
        <f t="shared" si="66"/>
        <v>0</v>
      </c>
      <c r="BH359" s="122">
        <f t="shared" si="67"/>
        <v>0</v>
      </c>
      <c r="BI359" s="122">
        <f t="shared" si="68"/>
        <v>0</v>
      </c>
      <c r="BJ359" s="66" t="s">
        <v>80</v>
      </c>
      <c r="BK359" s="122">
        <f t="shared" si="69"/>
        <v>0</v>
      </c>
      <c r="BL359" s="66" t="s">
        <v>214</v>
      </c>
      <c r="BM359" s="121" t="s">
        <v>773</v>
      </c>
    </row>
    <row r="360" spans="1:65" s="73" customFormat="1" ht="37.9" customHeight="1">
      <c r="A360" s="143"/>
      <c r="B360" s="144"/>
      <c r="C360" s="229" t="s">
        <v>774</v>
      </c>
      <c r="D360" s="204" t="s">
        <v>144</v>
      </c>
      <c r="E360" s="205" t="s">
        <v>775</v>
      </c>
      <c r="F360" s="206" t="s">
        <v>776</v>
      </c>
      <c r="G360" s="207" t="s">
        <v>752</v>
      </c>
      <c r="H360" s="208">
        <v>1</v>
      </c>
      <c r="I360" s="55"/>
      <c r="J360" s="209">
        <f t="shared" si="60"/>
        <v>0</v>
      </c>
      <c r="K360" s="206"/>
      <c r="L360" s="54"/>
      <c r="M360" s="56"/>
      <c r="N360" s="117" t="s">
        <v>40</v>
      </c>
      <c r="O360" s="118"/>
      <c r="P360" s="119">
        <f t="shared" si="61"/>
        <v>0</v>
      </c>
      <c r="Q360" s="119">
        <v>1.797E-2</v>
      </c>
      <c r="R360" s="119">
        <f t="shared" si="62"/>
        <v>1.797E-2</v>
      </c>
      <c r="S360" s="119">
        <v>0</v>
      </c>
      <c r="T360" s="120">
        <f t="shared" si="63"/>
        <v>0</v>
      </c>
      <c r="U360" s="70"/>
      <c r="V360" s="70"/>
      <c r="W360" s="70"/>
      <c r="X360" s="70"/>
      <c r="Y360" s="70"/>
      <c r="Z360" s="70"/>
      <c r="AA360" s="70"/>
      <c r="AB360" s="70"/>
      <c r="AC360" s="70"/>
      <c r="AD360" s="70"/>
      <c r="AE360" s="70"/>
      <c r="AR360" s="121" t="s">
        <v>214</v>
      </c>
      <c r="AT360" s="121" t="s">
        <v>144</v>
      </c>
      <c r="AU360" s="121" t="s">
        <v>82</v>
      </c>
      <c r="AY360" s="66" t="s">
        <v>142</v>
      </c>
      <c r="BE360" s="122">
        <f t="shared" si="64"/>
        <v>0</v>
      </c>
      <c r="BF360" s="122">
        <f t="shared" si="65"/>
        <v>0</v>
      </c>
      <c r="BG360" s="122">
        <f t="shared" si="66"/>
        <v>0</v>
      </c>
      <c r="BH360" s="122">
        <f t="shared" si="67"/>
        <v>0</v>
      </c>
      <c r="BI360" s="122">
        <f t="shared" si="68"/>
        <v>0</v>
      </c>
      <c r="BJ360" s="66" t="s">
        <v>80</v>
      </c>
      <c r="BK360" s="122">
        <f t="shared" si="69"/>
        <v>0</v>
      </c>
      <c r="BL360" s="66" t="s">
        <v>214</v>
      </c>
      <c r="BM360" s="121" t="s">
        <v>777</v>
      </c>
    </row>
    <row r="361" spans="1:65" s="73" customFormat="1" ht="24.2" customHeight="1">
      <c r="A361" s="143"/>
      <c r="B361" s="144"/>
      <c r="C361" s="229" t="s">
        <v>778</v>
      </c>
      <c r="D361" s="204" t="s">
        <v>144</v>
      </c>
      <c r="E361" s="205" t="s">
        <v>779</v>
      </c>
      <c r="F361" s="206" t="s">
        <v>780</v>
      </c>
      <c r="G361" s="207" t="s">
        <v>752</v>
      </c>
      <c r="H361" s="208">
        <v>2</v>
      </c>
      <c r="I361" s="55"/>
      <c r="J361" s="209">
        <f t="shared" si="60"/>
        <v>0</v>
      </c>
      <c r="K361" s="206"/>
      <c r="L361" s="54"/>
      <c r="M361" s="56"/>
      <c r="N361" s="117" t="s">
        <v>40</v>
      </c>
      <c r="O361" s="118"/>
      <c r="P361" s="119">
        <f t="shared" si="61"/>
        <v>0</v>
      </c>
      <c r="Q361" s="119">
        <v>1.797E-2</v>
      </c>
      <c r="R361" s="119">
        <f t="shared" si="62"/>
        <v>3.594E-2</v>
      </c>
      <c r="S361" s="119">
        <v>0</v>
      </c>
      <c r="T361" s="120">
        <f t="shared" si="63"/>
        <v>0</v>
      </c>
      <c r="U361" s="70"/>
      <c r="V361" s="70"/>
      <c r="W361" s="70"/>
      <c r="X361" s="70"/>
      <c r="Y361" s="70"/>
      <c r="Z361" s="70"/>
      <c r="AA361" s="70"/>
      <c r="AB361" s="70"/>
      <c r="AC361" s="70"/>
      <c r="AD361" s="70"/>
      <c r="AE361" s="70"/>
      <c r="AR361" s="121" t="s">
        <v>214</v>
      </c>
      <c r="AT361" s="121" t="s">
        <v>144</v>
      </c>
      <c r="AU361" s="121" t="s">
        <v>82</v>
      </c>
      <c r="AY361" s="66" t="s">
        <v>142</v>
      </c>
      <c r="BE361" s="122">
        <f t="shared" si="64"/>
        <v>0</v>
      </c>
      <c r="BF361" s="122">
        <f t="shared" si="65"/>
        <v>0</v>
      </c>
      <c r="BG361" s="122">
        <f t="shared" si="66"/>
        <v>0</v>
      </c>
      <c r="BH361" s="122">
        <f t="shared" si="67"/>
        <v>0</v>
      </c>
      <c r="BI361" s="122">
        <f t="shared" si="68"/>
        <v>0</v>
      </c>
      <c r="BJ361" s="66" t="s">
        <v>80</v>
      </c>
      <c r="BK361" s="122">
        <f t="shared" si="69"/>
        <v>0</v>
      </c>
      <c r="BL361" s="66" t="s">
        <v>214</v>
      </c>
      <c r="BM361" s="121" t="s">
        <v>781</v>
      </c>
    </row>
    <row r="362" spans="1:65" s="73" customFormat="1" ht="44.25" customHeight="1">
      <c r="A362" s="143"/>
      <c r="B362" s="144"/>
      <c r="C362" s="229" t="s">
        <v>782</v>
      </c>
      <c r="D362" s="204" t="s">
        <v>144</v>
      </c>
      <c r="E362" s="205" t="s">
        <v>783</v>
      </c>
      <c r="F362" s="206" t="s">
        <v>784</v>
      </c>
      <c r="G362" s="207" t="s">
        <v>752</v>
      </c>
      <c r="H362" s="208">
        <v>3</v>
      </c>
      <c r="I362" s="55"/>
      <c r="J362" s="209">
        <f t="shared" si="60"/>
        <v>0</v>
      </c>
      <c r="K362" s="206"/>
      <c r="L362" s="54"/>
      <c r="M362" s="56"/>
      <c r="N362" s="117" t="s">
        <v>40</v>
      </c>
      <c r="O362" s="118"/>
      <c r="P362" s="119">
        <f t="shared" si="61"/>
        <v>0</v>
      </c>
      <c r="Q362" s="119">
        <v>1.3820000000000001E-2</v>
      </c>
      <c r="R362" s="119">
        <f t="shared" si="62"/>
        <v>4.1460000000000004E-2</v>
      </c>
      <c r="S362" s="119">
        <v>0</v>
      </c>
      <c r="T362" s="120">
        <f t="shared" si="63"/>
        <v>0</v>
      </c>
      <c r="U362" s="70"/>
      <c r="V362" s="70"/>
      <c r="W362" s="70"/>
      <c r="X362" s="70"/>
      <c r="Y362" s="70"/>
      <c r="Z362" s="70"/>
      <c r="AA362" s="70"/>
      <c r="AB362" s="70"/>
      <c r="AC362" s="70"/>
      <c r="AD362" s="70"/>
      <c r="AE362" s="70"/>
      <c r="AR362" s="121" t="s">
        <v>214</v>
      </c>
      <c r="AT362" s="121" t="s">
        <v>144</v>
      </c>
      <c r="AU362" s="121" t="s">
        <v>82</v>
      </c>
      <c r="AY362" s="66" t="s">
        <v>142</v>
      </c>
      <c r="BE362" s="122">
        <f t="shared" si="64"/>
        <v>0</v>
      </c>
      <c r="BF362" s="122">
        <f t="shared" si="65"/>
        <v>0</v>
      </c>
      <c r="BG362" s="122">
        <f t="shared" si="66"/>
        <v>0</v>
      </c>
      <c r="BH362" s="122">
        <f t="shared" si="67"/>
        <v>0</v>
      </c>
      <c r="BI362" s="122">
        <f t="shared" si="68"/>
        <v>0</v>
      </c>
      <c r="BJ362" s="66" t="s">
        <v>80</v>
      </c>
      <c r="BK362" s="122">
        <f t="shared" si="69"/>
        <v>0</v>
      </c>
      <c r="BL362" s="66" t="s">
        <v>214</v>
      </c>
      <c r="BM362" s="121" t="s">
        <v>785</v>
      </c>
    </row>
    <row r="363" spans="1:65" s="73" customFormat="1" ht="37.9" customHeight="1">
      <c r="A363" s="143"/>
      <c r="B363" s="144"/>
      <c r="C363" s="229" t="s">
        <v>786</v>
      </c>
      <c r="D363" s="204" t="s">
        <v>144</v>
      </c>
      <c r="E363" s="205" t="s">
        <v>787</v>
      </c>
      <c r="F363" s="206" t="s">
        <v>788</v>
      </c>
      <c r="G363" s="207" t="s">
        <v>752</v>
      </c>
      <c r="H363" s="208">
        <v>1</v>
      </c>
      <c r="I363" s="55"/>
      <c r="J363" s="209">
        <f t="shared" si="60"/>
        <v>0</v>
      </c>
      <c r="K363" s="206"/>
      <c r="L363" s="54"/>
      <c r="M363" s="56"/>
      <c r="N363" s="117" t="s">
        <v>40</v>
      </c>
      <c r="O363" s="118"/>
      <c r="P363" s="119">
        <f t="shared" si="61"/>
        <v>0</v>
      </c>
      <c r="Q363" s="119">
        <v>1.797E-2</v>
      </c>
      <c r="R363" s="119">
        <f t="shared" si="62"/>
        <v>1.797E-2</v>
      </c>
      <c r="S363" s="119">
        <v>0</v>
      </c>
      <c r="T363" s="120">
        <f t="shared" si="63"/>
        <v>0</v>
      </c>
      <c r="U363" s="70"/>
      <c r="V363" s="70"/>
      <c r="W363" s="70"/>
      <c r="X363" s="70"/>
      <c r="Y363" s="70"/>
      <c r="Z363" s="70"/>
      <c r="AA363" s="70"/>
      <c r="AB363" s="70"/>
      <c r="AC363" s="70"/>
      <c r="AD363" s="70"/>
      <c r="AE363" s="70"/>
      <c r="AR363" s="121" t="s">
        <v>214</v>
      </c>
      <c r="AT363" s="121" t="s">
        <v>144</v>
      </c>
      <c r="AU363" s="121" t="s">
        <v>82</v>
      </c>
      <c r="AY363" s="66" t="s">
        <v>142</v>
      </c>
      <c r="BE363" s="122">
        <f t="shared" si="64"/>
        <v>0</v>
      </c>
      <c r="BF363" s="122">
        <f t="shared" si="65"/>
        <v>0</v>
      </c>
      <c r="BG363" s="122">
        <f t="shared" si="66"/>
        <v>0</v>
      </c>
      <c r="BH363" s="122">
        <f t="shared" si="67"/>
        <v>0</v>
      </c>
      <c r="BI363" s="122">
        <f t="shared" si="68"/>
        <v>0</v>
      </c>
      <c r="BJ363" s="66" t="s">
        <v>80</v>
      </c>
      <c r="BK363" s="122">
        <f t="shared" si="69"/>
        <v>0</v>
      </c>
      <c r="BL363" s="66" t="s">
        <v>214</v>
      </c>
      <c r="BM363" s="121" t="s">
        <v>789</v>
      </c>
    </row>
    <row r="364" spans="1:65" s="73" customFormat="1" ht="24.2" customHeight="1">
      <c r="A364" s="143"/>
      <c r="B364" s="144"/>
      <c r="C364" s="229" t="s">
        <v>790</v>
      </c>
      <c r="D364" s="204" t="s">
        <v>144</v>
      </c>
      <c r="E364" s="205" t="s">
        <v>791</v>
      </c>
      <c r="F364" s="206" t="s">
        <v>792</v>
      </c>
      <c r="G364" s="207" t="s">
        <v>752</v>
      </c>
      <c r="H364" s="208">
        <v>1</v>
      </c>
      <c r="I364" s="55"/>
      <c r="J364" s="209">
        <f t="shared" si="60"/>
        <v>0</v>
      </c>
      <c r="K364" s="206"/>
      <c r="L364" s="54"/>
      <c r="M364" s="56"/>
      <c r="N364" s="117" t="s">
        <v>40</v>
      </c>
      <c r="O364" s="118"/>
      <c r="P364" s="119">
        <f t="shared" si="61"/>
        <v>0</v>
      </c>
      <c r="Q364" s="119">
        <v>1.8E-3</v>
      </c>
      <c r="R364" s="119">
        <f t="shared" si="62"/>
        <v>1.8E-3</v>
      </c>
      <c r="S364" s="119">
        <v>0</v>
      </c>
      <c r="T364" s="120">
        <f t="shared" si="63"/>
        <v>0</v>
      </c>
      <c r="U364" s="70"/>
      <c r="V364" s="70"/>
      <c r="W364" s="70"/>
      <c r="X364" s="70"/>
      <c r="Y364" s="70"/>
      <c r="Z364" s="70"/>
      <c r="AA364" s="70"/>
      <c r="AB364" s="70"/>
      <c r="AC364" s="70"/>
      <c r="AD364" s="70"/>
      <c r="AE364" s="70"/>
      <c r="AR364" s="121" t="s">
        <v>214</v>
      </c>
      <c r="AT364" s="121" t="s">
        <v>144</v>
      </c>
      <c r="AU364" s="121" t="s">
        <v>82</v>
      </c>
      <c r="AY364" s="66" t="s">
        <v>142</v>
      </c>
      <c r="BE364" s="122">
        <f t="shared" si="64"/>
        <v>0</v>
      </c>
      <c r="BF364" s="122">
        <f t="shared" si="65"/>
        <v>0</v>
      </c>
      <c r="BG364" s="122">
        <f t="shared" si="66"/>
        <v>0</v>
      </c>
      <c r="BH364" s="122">
        <f t="shared" si="67"/>
        <v>0</v>
      </c>
      <c r="BI364" s="122">
        <f t="shared" si="68"/>
        <v>0</v>
      </c>
      <c r="BJ364" s="66" t="s">
        <v>80</v>
      </c>
      <c r="BK364" s="122">
        <f t="shared" si="69"/>
        <v>0</v>
      </c>
      <c r="BL364" s="66" t="s">
        <v>214</v>
      </c>
      <c r="BM364" s="121" t="s">
        <v>793</v>
      </c>
    </row>
    <row r="365" spans="1:65" s="73" customFormat="1" ht="24.2" customHeight="1">
      <c r="A365" s="143"/>
      <c r="B365" s="144"/>
      <c r="C365" s="229" t="s">
        <v>794</v>
      </c>
      <c r="D365" s="204" t="s">
        <v>144</v>
      </c>
      <c r="E365" s="205" t="s">
        <v>795</v>
      </c>
      <c r="F365" s="206" t="s">
        <v>796</v>
      </c>
      <c r="G365" s="207" t="s">
        <v>601</v>
      </c>
      <c r="H365" s="61"/>
      <c r="I365" s="55"/>
      <c r="J365" s="209">
        <f t="shared" si="60"/>
        <v>0</v>
      </c>
      <c r="K365" s="206" t="s">
        <v>148</v>
      </c>
      <c r="L365" s="54"/>
      <c r="M365" s="56"/>
      <c r="N365" s="117" t="s">
        <v>40</v>
      </c>
      <c r="O365" s="118"/>
      <c r="P365" s="119">
        <f t="shared" si="61"/>
        <v>0</v>
      </c>
      <c r="Q365" s="119">
        <v>0</v>
      </c>
      <c r="R365" s="119">
        <f t="shared" si="62"/>
        <v>0</v>
      </c>
      <c r="S365" s="119">
        <v>0</v>
      </c>
      <c r="T365" s="120">
        <f t="shared" si="63"/>
        <v>0</v>
      </c>
      <c r="U365" s="70"/>
      <c r="V365" s="70"/>
      <c r="W365" s="70"/>
      <c r="X365" s="70"/>
      <c r="Y365" s="70"/>
      <c r="Z365" s="70"/>
      <c r="AA365" s="70"/>
      <c r="AB365" s="70"/>
      <c r="AC365" s="70"/>
      <c r="AD365" s="70"/>
      <c r="AE365" s="70"/>
      <c r="AR365" s="121" t="s">
        <v>214</v>
      </c>
      <c r="AT365" s="121" t="s">
        <v>144</v>
      </c>
      <c r="AU365" s="121" t="s">
        <v>82</v>
      </c>
      <c r="AY365" s="66" t="s">
        <v>142</v>
      </c>
      <c r="BE365" s="122">
        <f t="shared" si="64"/>
        <v>0</v>
      </c>
      <c r="BF365" s="122">
        <f t="shared" si="65"/>
        <v>0</v>
      </c>
      <c r="BG365" s="122">
        <f t="shared" si="66"/>
        <v>0</v>
      </c>
      <c r="BH365" s="122">
        <f t="shared" si="67"/>
        <v>0</v>
      </c>
      <c r="BI365" s="122">
        <f t="shared" si="68"/>
        <v>0</v>
      </c>
      <c r="BJ365" s="66" t="s">
        <v>80</v>
      </c>
      <c r="BK365" s="122">
        <f t="shared" si="69"/>
        <v>0</v>
      </c>
      <c r="BL365" s="66" t="s">
        <v>214</v>
      </c>
      <c r="BM365" s="121" t="s">
        <v>797</v>
      </c>
    </row>
    <row r="366" spans="1:65" s="53" customFormat="1" ht="22.9" customHeight="1">
      <c r="A366" s="197"/>
      <c r="B366" s="198"/>
      <c r="C366" s="197"/>
      <c r="D366" s="199" t="s">
        <v>74</v>
      </c>
      <c r="E366" s="202" t="s">
        <v>798</v>
      </c>
      <c r="F366" s="202" t="s">
        <v>799</v>
      </c>
      <c r="G366" s="197"/>
      <c r="H366" s="197"/>
      <c r="J366" s="203">
        <f>BK366</f>
        <v>0</v>
      </c>
      <c r="K366" s="197"/>
      <c r="L366" s="109"/>
      <c r="M366" s="111"/>
      <c r="N366" s="112"/>
      <c r="O366" s="112"/>
      <c r="P366" s="113">
        <f>SUM(P367:P374)</f>
        <v>0</v>
      </c>
      <c r="Q366" s="112"/>
      <c r="R366" s="113">
        <f>SUM(R367:R374)</f>
        <v>0</v>
      </c>
      <c r="S366" s="112"/>
      <c r="T366" s="114">
        <f>SUM(T367:T374)</f>
        <v>9.5200000000000007E-2</v>
      </c>
      <c r="AR366" s="110" t="s">
        <v>82</v>
      </c>
      <c r="AT366" s="115" t="s">
        <v>74</v>
      </c>
      <c r="AU366" s="115" t="s">
        <v>80</v>
      </c>
      <c r="AY366" s="110" t="s">
        <v>142</v>
      </c>
      <c r="BK366" s="116">
        <f>SUM(BK367:BK374)</f>
        <v>0</v>
      </c>
    </row>
    <row r="367" spans="1:65" s="73" customFormat="1" ht="16.5" customHeight="1">
      <c r="A367" s="143"/>
      <c r="B367" s="144"/>
      <c r="C367" s="229" t="s">
        <v>800</v>
      </c>
      <c r="D367" s="204" t="s">
        <v>144</v>
      </c>
      <c r="E367" s="205" t="s">
        <v>801</v>
      </c>
      <c r="F367" s="206" t="s">
        <v>802</v>
      </c>
      <c r="G367" s="207" t="s">
        <v>212</v>
      </c>
      <c r="H367" s="208">
        <v>4</v>
      </c>
      <c r="I367" s="55"/>
      <c r="J367" s="209">
        <f>ROUND(I367*H367,2)</f>
        <v>0</v>
      </c>
      <c r="K367" s="206"/>
      <c r="L367" s="54"/>
      <c r="M367" s="56"/>
      <c r="N367" s="117" t="s">
        <v>40</v>
      </c>
      <c r="O367" s="118"/>
      <c r="P367" s="119">
        <f>O367*H367</f>
        <v>0</v>
      </c>
      <c r="Q367" s="119">
        <v>0</v>
      </c>
      <c r="R367" s="119">
        <f>Q367*H367</f>
        <v>0</v>
      </c>
      <c r="S367" s="119">
        <v>2.3800000000000002E-2</v>
      </c>
      <c r="T367" s="120">
        <f>S367*H367</f>
        <v>9.5200000000000007E-2</v>
      </c>
      <c r="U367" s="70"/>
      <c r="V367" s="70"/>
      <c r="W367" s="70"/>
      <c r="X367" s="70"/>
      <c r="Y367" s="70"/>
      <c r="Z367" s="70"/>
      <c r="AA367" s="70"/>
      <c r="AB367" s="70"/>
      <c r="AC367" s="70"/>
      <c r="AD367" s="70"/>
      <c r="AE367" s="70"/>
      <c r="AR367" s="121" t="s">
        <v>214</v>
      </c>
      <c r="AT367" s="121" t="s">
        <v>144</v>
      </c>
      <c r="AU367" s="121" t="s">
        <v>82</v>
      </c>
      <c r="AY367" s="66" t="s">
        <v>142</v>
      </c>
      <c r="BE367" s="122">
        <f>IF(N367="základní",J367,0)</f>
        <v>0</v>
      </c>
      <c r="BF367" s="122">
        <f>IF(N367="snížená",J367,0)</f>
        <v>0</v>
      </c>
      <c r="BG367" s="122">
        <f>IF(N367="zákl. přenesená",J367,0)</f>
        <v>0</v>
      </c>
      <c r="BH367" s="122">
        <f>IF(N367="sníž. přenesená",J367,0)</f>
        <v>0</v>
      </c>
      <c r="BI367" s="122">
        <f>IF(N367="nulová",J367,0)</f>
        <v>0</v>
      </c>
      <c r="BJ367" s="66" t="s">
        <v>80</v>
      </c>
      <c r="BK367" s="122">
        <f>ROUND(I367*H367,2)</f>
        <v>0</v>
      </c>
      <c r="BL367" s="66" t="s">
        <v>214</v>
      </c>
      <c r="BM367" s="121" t="s">
        <v>803</v>
      </c>
    </row>
    <row r="368" spans="1:65" s="73" customFormat="1" ht="16.5" customHeight="1">
      <c r="A368" s="143"/>
      <c r="B368" s="144"/>
      <c r="C368" s="229" t="s">
        <v>804</v>
      </c>
      <c r="D368" s="204" t="s">
        <v>144</v>
      </c>
      <c r="E368" s="205" t="s">
        <v>805</v>
      </c>
      <c r="F368" s="206" t="s">
        <v>806</v>
      </c>
      <c r="G368" s="207" t="s">
        <v>212</v>
      </c>
      <c r="H368" s="208">
        <v>4</v>
      </c>
      <c r="I368" s="55"/>
      <c r="J368" s="209">
        <f>ROUND(I368*H368,2)</f>
        <v>0</v>
      </c>
      <c r="K368" s="206"/>
      <c r="L368" s="54"/>
      <c r="M368" s="56"/>
      <c r="N368" s="117" t="s">
        <v>40</v>
      </c>
      <c r="O368" s="118"/>
      <c r="P368" s="119">
        <f>O368*H368</f>
        <v>0</v>
      </c>
      <c r="Q368" s="119">
        <v>0</v>
      </c>
      <c r="R368" s="119">
        <f>Q368*H368</f>
        <v>0</v>
      </c>
      <c r="S368" s="119">
        <v>0</v>
      </c>
      <c r="T368" s="120">
        <f>S368*H368</f>
        <v>0</v>
      </c>
      <c r="U368" s="70"/>
      <c r="V368" s="70"/>
      <c r="W368" s="70"/>
      <c r="X368" s="70"/>
      <c r="Y368" s="70"/>
      <c r="Z368" s="70"/>
      <c r="AA368" s="70"/>
      <c r="AB368" s="70"/>
      <c r="AC368" s="70"/>
      <c r="AD368" s="70"/>
      <c r="AE368" s="70"/>
      <c r="AR368" s="121" t="s">
        <v>214</v>
      </c>
      <c r="AT368" s="121" t="s">
        <v>144</v>
      </c>
      <c r="AU368" s="121" t="s">
        <v>82</v>
      </c>
      <c r="AY368" s="66" t="s">
        <v>142</v>
      </c>
      <c r="BE368" s="122">
        <f>IF(N368="základní",J368,0)</f>
        <v>0</v>
      </c>
      <c r="BF368" s="122">
        <f>IF(N368="snížená",J368,0)</f>
        <v>0</v>
      </c>
      <c r="BG368" s="122">
        <f>IF(N368="zákl. přenesená",J368,0)</f>
        <v>0</v>
      </c>
      <c r="BH368" s="122">
        <f>IF(N368="sníž. přenesená",J368,0)</f>
        <v>0</v>
      </c>
      <c r="BI368" s="122">
        <f>IF(N368="nulová",J368,0)</f>
        <v>0</v>
      </c>
      <c r="BJ368" s="66" t="s">
        <v>80</v>
      </c>
      <c r="BK368" s="122">
        <f>ROUND(I368*H368,2)</f>
        <v>0</v>
      </c>
      <c r="BL368" s="66" t="s">
        <v>214</v>
      </c>
      <c r="BM368" s="121" t="s">
        <v>807</v>
      </c>
    </row>
    <row r="369" spans="1:65" s="57" customFormat="1">
      <c r="A369" s="210"/>
      <c r="B369" s="211"/>
      <c r="C369" s="210"/>
      <c r="D369" s="212" t="s">
        <v>158</v>
      </c>
      <c r="E369" s="213"/>
      <c r="F369" s="214" t="s">
        <v>149</v>
      </c>
      <c r="G369" s="210"/>
      <c r="H369" s="215">
        <v>4</v>
      </c>
      <c r="J369" s="210"/>
      <c r="K369" s="210"/>
      <c r="L369" s="123"/>
      <c r="M369" s="125"/>
      <c r="N369" s="126"/>
      <c r="O369" s="126"/>
      <c r="P369" s="126"/>
      <c r="Q369" s="126"/>
      <c r="R369" s="126"/>
      <c r="S369" s="126"/>
      <c r="T369" s="127"/>
      <c r="AT369" s="124" t="s">
        <v>158</v>
      </c>
      <c r="AU369" s="124" t="s">
        <v>82</v>
      </c>
      <c r="AV369" s="57" t="s">
        <v>82</v>
      </c>
      <c r="AW369" s="57" t="s">
        <v>31</v>
      </c>
      <c r="AX369" s="57" t="s">
        <v>80</v>
      </c>
      <c r="AY369" s="124" t="s">
        <v>142</v>
      </c>
    </row>
    <row r="370" spans="1:65" s="73" customFormat="1" ht="16.5" customHeight="1">
      <c r="A370" s="143"/>
      <c r="B370" s="144"/>
      <c r="C370" s="229" t="s">
        <v>808</v>
      </c>
      <c r="D370" s="204" t="s">
        <v>144</v>
      </c>
      <c r="E370" s="205" t="s">
        <v>809</v>
      </c>
      <c r="F370" s="206" t="s">
        <v>810</v>
      </c>
      <c r="G370" s="207" t="s">
        <v>212</v>
      </c>
      <c r="H370" s="208">
        <v>4</v>
      </c>
      <c r="I370" s="55"/>
      <c r="J370" s="209">
        <f>ROUND(I370*H370,2)</f>
        <v>0</v>
      </c>
      <c r="K370" s="206" t="s">
        <v>148</v>
      </c>
      <c r="L370" s="54"/>
      <c r="M370" s="56"/>
      <c r="N370" s="117" t="s">
        <v>40</v>
      </c>
      <c r="O370" s="118"/>
      <c r="P370" s="119">
        <f>O370*H370</f>
        <v>0</v>
      </c>
      <c r="Q370" s="119">
        <v>0</v>
      </c>
      <c r="R370" s="119">
        <f>Q370*H370</f>
        <v>0</v>
      </c>
      <c r="S370" s="119">
        <v>0</v>
      </c>
      <c r="T370" s="120">
        <f>S370*H370</f>
        <v>0</v>
      </c>
      <c r="U370" s="70"/>
      <c r="V370" s="70"/>
      <c r="W370" s="70"/>
      <c r="X370" s="70"/>
      <c r="Y370" s="70"/>
      <c r="Z370" s="70"/>
      <c r="AA370" s="70"/>
      <c r="AB370" s="70"/>
      <c r="AC370" s="70"/>
      <c r="AD370" s="70"/>
      <c r="AE370" s="70"/>
      <c r="AR370" s="121" t="s">
        <v>214</v>
      </c>
      <c r="AT370" s="121" t="s">
        <v>144</v>
      </c>
      <c r="AU370" s="121" t="s">
        <v>82</v>
      </c>
      <c r="AY370" s="66" t="s">
        <v>142</v>
      </c>
      <c r="BE370" s="122">
        <f>IF(N370="základní",J370,0)</f>
        <v>0</v>
      </c>
      <c r="BF370" s="122">
        <f>IF(N370="snížená",J370,0)</f>
        <v>0</v>
      </c>
      <c r="BG370" s="122">
        <f>IF(N370="zákl. přenesená",J370,0)</f>
        <v>0</v>
      </c>
      <c r="BH370" s="122">
        <f>IF(N370="sníž. přenesená",J370,0)</f>
        <v>0</v>
      </c>
      <c r="BI370" s="122">
        <f>IF(N370="nulová",J370,0)</f>
        <v>0</v>
      </c>
      <c r="BJ370" s="66" t="s">
        <v>80</v>
      </c>
      <c r="BK370" s="122">
        <f>ROUND(I370*H370,2)</f>
        <v>0</v>
      </c>
      <c r="BL370" s="66" t="s">
        <v>214</v>
      </c>
      <c r="BM370" s="121" t="s">
        <v>811</v>
      </c>
    </row>
    <row r="371" spans="1:65" s="73" customFormat="1" ht="16.5" customHeight="1">
      <c r="A371" s="143"/>
      <c r="B371" s="144"/>
      <c r="C371" s="229" t="s">
        <v>812</v>
      </c>
      <c r="D371" s="204" t="s">
        <v>144</v>
      </c>
      <c r="E371" s="205" t="s">
        <v>813</v>
      </c>
      <c r="F371" s="206" t="s">
        <v>814</v>
      </c>
      <c r="G371" s="207" t="s">
        <v>147</v>
      </c>
      <c r="H371" s="208">
        <v>120</v>
      </c>
      <c r="I371" s="55"/>
      <c r="J371" s="209">
        <f>ROUND(I371*H371,2)</f>
        <v>0</v>
      </c>
      <c r="K371" s="206" t="s">
        <v>148</v>
      </c>
      <c r="L371" s="54"/>
      <c r="M371" s="56"/>
      <c r="N371" s="117" t="s">
        <v>40</v>
      </c>
      <c r="O371" s="118"/>
      <c r="P371" s="119">
        <f>O371*H371</f>
        <v>0</v>
      </c>
      <c r="Q371" s="119">
        <v>0</v>
      </c>
      <c r="R371" s="119">
        <f>Q371*H371</f>
        <v>0</v>
      </c>
      <c r="S371" s="119">
        <v>0</v>
      </c>
      <c r="T371" s="120">
        <f>S371*H371</f>
        <v>0</v>
      </c>
      <c r="U371" s="70"/>
      <c r="V371" s="70"/>
      <c r="W371" s="70"/>
      <c r="X371" s="70"/>
      <c r="Y371" s="70"/>
      <c r="Z371" s="70"/>
      <c r="AA371" s="70"/>
      <c r="AB371" s="70"/>
      <c r="AC371" s="70"/>
      <c r="AD371" s="70"/>
      <c r="AE371" s="70"/>
      <c r="AR371" s="121" t="s">
        <v>214</v>
      </c>
      <c r="AT371" s="121" t="s">
        <v>144</v>
      </c>
      <c r="AU371" s="121" t="s">
        <v>82</v>
      </c>
      <c r="AY371" s="66" t="s">
        <v>142</v>
      </c>
      <c r="BE371" s="122">
        <f>IF(N371="základní",J371,0)</f>
        <v>0</v>
      </c>
      <c r="BF371" s="122">
        <f>IF(N371="snížená",J371,0)</f>
        <v>0</v>
      </c>
      <c r="BG371" s="122">
        <f>IF(N371="zákl. přenesená",J371,0)</f>
        <v>0</v>
      </c>
      <c r="BH371" s="122">
        <f>IF(N371="sníž. přenesená",J371,0)</f>
        <v>0</v>
      </c>
      <c r="BI371" s="122">
        <f>IF(N371="nulová",J371,0)</f>
        <v>0</v>
      </c>
      <c r="BJ371" s="66" t="s">
        <v>80</v>
      </c>
      <c r="BK371" s="122">
        <f>ROUND(I371*H371,2)</f>
        <v>0</v>
      </c>
      <c r="BL371" s="66" t="s">
        <v>214</v>
      </c>
      <c r="BM371" s="121" t="s">
        <v>815</v>
      </c>
    </row>
    <row r="372" spans="1:65" s="73" customFormat="1" ht="16.5" customHeight="1">
      <c r="A372" s="143"/>
      <c r="B372" s="144"/>
      <c r="C372" s="229" t="s">
        <v>816</v>
      </c>
      <c r="D372" s="204" t="s">
        <v>144</v>
      </c>
      <c r="E372" s="205" t="s">
        <v>817</v>
      </c>
      <c r="F372" s="206" t="s">
        <v>818</v>
      </c>
      <c r="G372" s="207" t="s">
        <v>212</v>
      </c>
      <c r="H372" s="208">
        <v>4</v>
      </c>
      <c r="I372" s="55"/>
      <c r="J372" s="209">
        <f>ROUND(I372*H372,2)</f>
        <v>0</v>
      </c>
      <c r="K372" s="206" t="s">
        <v>148</v>
      </c>
      <c r="L372" s="54"/>
      <c r="M372" s="56"/>
      <c r="N372" s="117" t="s">
        <v>40</v>
      </c>
      <c r="O372" s="118"/>
      <c r="P372" s="119">
        <f>O372*H372</f>
        <v>0</v>
      </c>
      <c r="Q372" s="119">
        <v>0</v>
      </c>
      <c r="R372" s="119">
        <f>Q372*H372</f>
        <v>0</v>
      </c>
      <c r="S372" s="119">
        <v>0</v>
      </c>
      <c r="T372" s="120">
        <f>S372*H372</f>
        <v>0</v>
      </c>
      <c r="U372" s="70"/>
      <c r="V372" s="70"/>
      <c r="W372" s="70"/>
      <c r="X372" s="70"/>
      <c r="Y372" s="70"/>
      <c r="Z372" s="70"/>
      <c r="AA372" s="70"/>
      <c r="AB372" s="70"/>
      <c r="AC372" s="70"/>
      <c r="AD372" s="70"/>
      <c r="AE372" s="70"/>
      <c r="AR372" s="121" t="s">
        <v>214</v>
      </c>
      <c r="AT372" s="121" t="s">
        <v>144</v>
      </c>
      <c r="AU372" s="121" t="s">
        <v>82</v>
      </c>
      <c r="AY372" s="66" t="s">
        <v>142</v>
      </c>
      <c r="BE372" s="122">
        <f>IF(N372="základní",J372,0)</f>
        <v>0</v>
      </c>
      <c r="BF372" s="122">
        <f>IF(N372="snížená",J372,0)</f>
        <v>0</v>
      </c>
      <c r="BG372" s="122">
        <f>IF(N372="zákl. přenesená",J372,0)</f>
        <v>0</v>
      </c>
      <c r="BH372" s="122">
        <f>IF(N372="sníž. přenesená",J372,0)</f>
        <v>0</v>
      </c>
      <c r="BI372" s="122">
        <f>IF(N372="nulová",J372,0)</f>
        <v>0</v>
      </c>
      <c r="BJ372" s="66" t="s">
        <v>80</v>
      </c>
      <c r="BK372" s="122">
        <f>ROUND(I372*H372,2)</f>
        <v>0</v>
      </c>
      <c r="BL372" s="66" t="s">
        <v>214</v>
      </c>
      <c r="BM372" s="121" t="s">
        <v>819</v>
      </c>
    </row>
    <row r="373" spans="1:65" s="73" customFormat="1" ht="16.5" customHeight="1">
      <c r="A373" s="143"/>
      <c r="B373" s="144"/>
      <c r="C373" s="229" t="s">
        <v>820</v>
      </c>
      <c r="D373" s="204" t="s">
        <v>144</v>
      </c>
      <c r="E373" s="205" t="s">
        <v>821</v>
      </c>
      <c r="F373" s="206" t="s">
        <v>822</v>
      </c>
      <c r="G373" s="207" t="s">
        <v>147</v>
      </c>
      <c r="H373" s="208">
        <v>120</v>
      </c>
      <c r="I373" s="55"/>
      <c r="J373" s="209">
        <f>ROUND(I373*H373,2)</f>
        <v>0</v>
      </c>
      <c r="K373" s="206" t="s">
        <v>148</v>
      </c>
      <c r="L373" s="54"/>
      <c r="M373" s="56"/>
      <c r="N373" s="117" t="s">
        <v>40</v>
      </c>
      <c r="O373" s="118"/>
      <c r="P373" s="119">
        <f>O373*H373</f>
        <v>0</v>
      </c>
      <c r="Q373" s="119">
        <v>0</v>
      </c>
      <c r="R373" s="119">
        <f>Q373*H373</f>
        <v>0</v>
      </c>
      <c r="S373" s="119">
        <v>0</v>
      </c>
      <c r="T373" s="120">
        <f>S373*H373</f>
        <v>0</v>
      </c>
      <c r="U373" s="70"/>
      <c r="V373" s="70"/>
      <c r="W373" s="70"/>
      <c r="X373" s="70"/>
      <c r="Y373" s="70"/>
      <c r="Z373" s="70"/>
      <c r="AA373" s="70"/>
      <c r="AB373" s="70"/>
      <c r="AC373" s="70"/>
      <c r="AD373" s="70"/>
      <c r="AE373" s="70"/>
      <c r="AR373" s="121" t="s">
        <v>214</v>
      </c>
      <c r="AT373" s="121" t="s">
        <v>144</v>
      </c>
      <c r="AU373" s="121" t="s">
        <v>82</v>
      </c>
      <c r="AY373" s="66" t="s">
        <v>142</v>
      </c>
      <c r="BE373" s="122">
        <f>IF(N373="základní",J373,0)</f>
        <v>0</v>
      </c>
      <c r="BF373" s="122">
        <f>IF(N373="snížená",J373,0)</f>
        <v>0</v>
      </c>
      <c r="BG373" s="122">
        <f>IF(N373="zákl. přenesená",J373,0)</f>
        <v>0</v>
      </c>
      <c r="BH373" s="122">
        <f>IF(N373="sníž. přenesená",J373,0)</f>
        <v>0</v>
      </c>
      <c r="BI373" s="122">
        <f>IF(N373="nulová",J373,0)</f>
        <v>0</v>
      </c>
      <c r="BJ373" s="66" t="s">
        <v>80</v>
      </c>
      <c r="BK373" s="122">
        <f>ROUND(I373*H373,2)</f>
        <v>0</v>
      </c>
      <c r="BL373" s="66" t="s">
        <v>214</v>
      </c>
      <c r="BM373" s="121" t="s">
        <v>823</v>
      </c>
    </row>
    <row r="374" spans="1:65" s="73" customFormat="1" ht="24.2" customHeight="1">
      <c r="A374" s="143"/>
      <c r="B374" s="144"/>
      <c r="C374" s="229" t="s">
        <v>824</v>
      </c>
      <c r="D374" s="204" t="s">
        <v>144</v>
      </c>
      <c r="E374" s="205" t="s">
        <v>825</v>
      </c>
      <c r="F374" s="206" t="s">
        <v>826</v>
      </c>
      <c r="G374" s="207" t="s">
        <v>601</v>
      </c>
      <c r="H374" s="61"/>
      <c r="I374" s="55"/>
      <c r="J374" s="209">
        <f>ROUND(I374*H374,2)</f>
        <v>0</v>
      </c>
      <c r="K374" s="206"/>
      <c r="L374" s="54"/>
      <c r="M374" s="56"/>
      <c r="N374" s="117" t="s">
        <v>40</v>
      </c>
      <c r="O374" s="118"/>
      <c r="P374" s="119">
        <f>O374*H374</f>
        <v>0</v>
      </c>
      <c r="Q374" s="119">
        <v>0</v>
      </c>
      <c r="R374" s="119">
        <f>Q374*H374</f>
        <v>0</v>
      </c>
      <c r="S374" s="119">
        <v>0</v>
      </c>
      <c r="T374" s="120">
        <f>S374*H374</f>
        <v>0</v>
      </c>
      <c r="U374" s="70"/>
      <c r="V374" s="70"/>
      <c r="W374" s="70"/>
      <c r="X374" s="70"/>
      <c r="Y374" s="70"/>
      <c r="Z374" s="70"/>
      <c r="AA374" s="70"/>
      <c r="AB374" s="70"/>
      <c r="AC374" s="70"/>
      <c r="AD374" s="70"/>
      <c r="AE374" s="70"/>
      <c r="AR374" s="121" t="s">
        <v>214</v>
      </c>
      <c r="AT374" s="121" t="s">
        <v>144</v>
      </c>
      <c r="AU374" s="121" t="s">
        <v>82</v>
      </c>
      <c r="AY374" s="66" t="s">
        <v>142</v>
      </c>
      <c r="BE374" s="122">
        <f>IF(N374="základní",J374,0)</f>
        <v>0</v>
      </c>
      <c r="BF374" s="122">
        <f>IF(N374="snížená",J374,0)</f>
        <v>0</v>
      </c>
      <c r="BG374" s="122">
        <f>IF(N374="zákl. přenesená",J374,0)</f>
        <v>0</v>
      </c>
      <c r="BH374" s="122">
        <f>IF(N374="sníž. přenesená",J374,0)</f>
        <v>0</v>
      </c>
      <c r="BI374" s="122">
        <f>IF(N374="nulová",J374,0)</f>
        <v>0</v>
      </c>
      <c r="BJ374" s="66" t="s">
        <v>80</v>
      </c>
      <c r="BK374" s="122">
        <f>ROUND(I374*H374,2)</f>
        <v>0</v>
      </c>
      <c r="BL374" s="66" t="s">
        <v>214</v>
      </c>
      <c r="BM374" s="121" t="s">
        <v>827</v>
      </c>
    </row>
    <row r="375" spans="1:65" s="53" customFormat="1" ht="22.9" customHeight="1">
      <c r="A375" s="197"/>
      <c r="B375" s="198"/>
      <c r="C375" s="197"/>
      <c r="D375" s="199" t="s">
        <v>74</v>
      </c>
      <c r="E375" s="202" t="s">
        <v>828</v>
      </c>
      <c r="F375" s="202" t="s">
        <v>829</v>
      </c>
      <c r="G375" s="197"/>
      <c r="H375" s="197"/>
      <c r="J375" s="203">
        <f>BK375</f>
        <v>0</v>
      </c>
      <c r="K375" s="197"/>
      <c r="L375" s="109"/>
      <c r="M375" s="111"/>
      <c r="N375" s="112"/>
      <c r="O375" s="112"/>
      <c r="P375" s="113">
        <f>SUM(P376:P389)</f>
        <v>0</v>
      </c>
      <c r="Q375" s="112"/>
      <c r="R375" s="113">
        <f>SUM(R376:R389)</f>
        <v>0</v>
      </c>
      <c r="S375" s="112"/>
      <c r="T375" s="114">
        <f>SUM(T376:T389)</f>
        <v>0</v>
      </c>
      <c r="AR375" s="110" t="s">
        <v>82</v>
      </c>
      <c r="AT375" s="115" t="s">
        <v>74</v>
      </c>
      <c r="AU375" s="115" t="s">
        <v>80</v>
      </c>
      <c r="AY375" s="110" t="s">
        <v>142</v>
      </c>
      <c r="BK375" s="116">
        <f>SUM(BK376:BK389)</f>
        <v>0</v>
      </c>
    </row>
    <row r="376" spans="1:65" s="73" customFormat="1" ht="16.5" customHeight="1">
      <c r="A376" s="143"/>
      <c r="B376" s="144"/>
      <c r="C376" s="229" t="s">
        <v>830</v>
      </c>
      <c r="D376" s="204" t="s">
        <v>144</v>
      </c>
      <c r="E376" s="205" t="s">
        <v>831</v>
      </c>
      <c r="F376" s="206" t="s">
        <v>832</v>
      </c>
      <c r="G376" s="207" t="s">
        <v>212</v>
      </c>
      <c r="H376" s="208">
        <v>14</v>
      </c>
      <c r="I376" s="55"/>
      <c r="J376" s="209">
        <f t="shared" ref="J376:J389" si="70">ROUND(I376*H376,2)</f>
        <v>0</v>
      </c>
      <c r="K376" s="206"/>
      <c r="L376" s="54"/>
      <c r="M376" s="56"/>
      <c r="N376" s="117" t="s">
        <v>40</v>
      </c>
      <c r="O376" s="118"/>
      <c r="P376" s="119">
        <f t="shared" ref="P376:P389" si="71">O376*H376</f>
        <v>0</v>
      </c>
      <c r="Q376" s="119">
        <v>0</v>
      </c>
      <c r="R376" s="119">
        <f t="shared" ref="R376:R389" si="72">Q376*H376</f>
        <v>0</v>
      </c>
      <c r="S376" s="119">
        <v>0</v>
      </c>
      <c r="T376" s="120">
        <f t="shared" ref="T376:T389" si="73">S376*H376</f>
        <v>0</v>
      </c>
      <c r="U376" s="70"/>
      <c r="V376" s="70"/>
      <c r="W376" s="70"/>
      <c r="X376" s="70"/>
      <c r="Y376" s="70"/>
      <c r="Z376" s="70"/>
      <c r="AA376" s="70"/>
      <c r="AB376" s="70"/>
      <c r="AC376" s="70"/>
      <c r="AD376" s="70"/>
      <c r="AE376" s="70"/>
      <c r="AR376" s="121" t="s">
        <v>214</v>
      </c>
      <c r="AT376" s="121" t="s">
        <v>144</v>
      </c>
      <c r="AU376" s="121" t="s">
        <v>82</v>
      </c>
      <c r="AY376" s="66" t="s">
        <v>142</v>
      </c>
      <c r="BE376" s="122">
        <f t="shared" ref="BE376:BE389" si="74">IF(N376="základní",J376,0)</f>
        <v>0</v>
      </c>
      <c r="BF376" s="122">
        <f t="shared" ref="BF376:BF389" si="75">IF(N376="snížená",J376,0)</f>
        <v>0</v>
      </c>
      <c r="BG376" s="122">
        <f t="shared" ref="BG376:BG389" si="76">IF(N376="zákl. přenesená",J376,0)</f>
        <v>0</v>
      </c>
      <c r="BH376" s="122">
        <f t="shared" ref="BH376:BH389" si="77">IF(N376="sníž. přenesená",J376,0)</f>
        <v>0</v>
      </c>
      <c r="BI376" s="122">
        <f t="shared" ref="BI376:BI389" si="78">IF(N376="nulová",J376,0)</f>
        <v>0</v>
      </c>
      <c r="BJ376" s="66" t="s">
        <v>80</v>
      </c>
      <c r="BK376" s="122">
        <f t="shared" ref="BK376:BK389" si="79">ROUND(I376*H376,2)</f>
        <v>0</v>
      </c>
      <c r="BL376" s="66" t="s">
        <v>214</v>
      </c>
      <c r="BM376" s="121" t="s">
        <v>833</v>
      </c>
    </row>
    <row r="377" spans="1:65" s="73" customFormat="1" ht="16.5" customHeight="1">
      <c r="A377" s="143"/>
      <c r="B377" s="144"/>
      <c r="C377" s="229" t="s">
        <v>834</v>
      </c>
      <c r="D377" s="204" t="s">
        <v>144</v>
      </c>
      <c r="E377" s="205" t="s">
        <v>835</v>
      </c>
      <c r="F377" s="206" t="s">
        <v>836</v>
      </c>
      <c r="G377" s="207" t="s">
        <v>212</v>
      </c>
      <c r="H377" s="208">
        <v>10</v>
      </c>
      <c r="I377" s="55"/>
      <c r="J377" s="209">
        <f t="shared" si="70"/>
        <v>0</v>
      </c>
      <c r="K377" s="206"/>
      <c r="L377" s="54"/>
      <c r="M377" s="56"/>
      <c r="N377" s="117" t="s">
        <v>40</v>
      </c>
      <c r="O377" s="118"/>
      <c r="P377" s="119">
        <f t="shared" si="71"/>
        <v>0</v>
      </c>
      <c r="Q377" s="119">
        <v>0</v>
      </c>
      <c r="R377" s="119">
        <f t="shared" si="72"/>
        <v>0</v>
      </c>
      <c r="S377" s="119">
        <v>0</v>
      </c>
      <c r="T377" s="120">
        <f t="shared" si="73"/>
        <v>0</v>
      </c>
      <c r="U377" s="70"/>
      <c r="V377" s="70"/>
      <c r="W377" s="70"/>
      <c r="X377" s="70"/>
      <c r="Y377" s="70"/>
      <c r="Z377" s="70"/>
      <c r="AA377" s="70"/>
      <c r="AB377" s="70"/>
      <c r="AC377" s="70"/>
      <c r="AD377" s="70"/>
      <c r="AE377" s="70"/>
      <c r="AR377" s="121" t="s">
        <v>214</v>
      </c>
      <c r="AT377" s="121" t="s">
        <v>144</v>
      </c>
      <c r="AU377" s="121" t="s">
        <v>82</v>
      </c>
      <c r="AY377" s="66" t="s">
        <v>142</v>
      </c>
      <c r="BE377" s="122">
        <f t="shared" si="74"/>
        <v>0</v>
      </c>
      <c r="BF377" s="122">
        <f t="shared" si="75"/>
        <v>0</v>
      </c>
      <c r="BG377" s="122">
        <f t="shared" si="76"/>
        <v>0</v>
      </c>
      <c r="BH377" s="122">
        <f t="shared" si="77"/>
        <v>0</v>
      </c>
      <c r="BI377" s="122">
        <f t="shared" si="78"/>
        <v>0</v>
      </c>
      <c r="BJ377" s="66" t="s">
        <v>80</v>
      </c>
      <c r="BK377" s="122">
        <f t="shared" si="79"/>
        <v>0</v>
      </c>
      <c r="BL377" s="66" t="s">
        <v>214</v>
      </c>
      <c r="BM377" s="121" t="s">
        <v>837</v>
      </c>
    </row>
    <row r="378" spans="1:65" s="73" customFormat="1" ht="21.75" customHeight="1">
      <c r="A378" s="143"/>
      <c r="B378" s="144"/>
      <c r="C378" s="229" t="s">
        <v>838</v>
      </c>
      <c r="D378" s="204" t="s">
        <v>144</v>
      </c>
      <c r="E378" s="205" t="s">
        <v>839</v>
      </c>
      <c r="F378" s="206" t="s">
        <v>840</v>
      </c>
      <c r="G378" s="207" t="s">
        <v>212</v>
      </c>
      <c r="H378" s="208">
        <v>8</v>
      </c>
      <c r="I378" s="55"/>
      <c r="J378" s="209">
        <f t="shared" si="70"/>
        <v>0</v>
      </c>
      <c r="K378" s="206"/>
      <c r="L378" s="54"/>
      <c r="M378" s="56"/>
      <c r="N378" s="117" t="s">
        <v>40</v>
      </c>
      <c r="O378" s="118"/>
      <c r="P378" s="119">
        <f t="shared" si="71"/>
        <v>0</v>
      </c>
      <c r="Q378" s="119">
        <v>0</v>
      </c>
      <c r="R378" s="119">
        <f t="shared" si="72"/>
        <v>0</v>
      </c>
      <c r="S378" s="119">
        <v>0</v>
      </c>
      <c r="T378" s="120">
        <f t="shared" si="73"/>
        <v>0</v>
      </c>
      <c r="U378" s="70"/>
      <c r="V378" s="70"/>
      <c r="W378" s="70"/>
      <c r="X378" s="70"/>
      <c r="Y378" s="70"/>
      <c r="Z378" s="70"/>
      <c r="AA378" s="70"/>
      <c r="AB378" s="70"/>
      <c r="AC378" s="70"/>
      <c r="AD378" s="70"/>
      <c r="AE378" s="70"/>
      <c r="AR378" s="121" t="s">
        <v>214</v>
      </c>
      <c r="AT378" s="121" t="s">
        <v>144</v>
      </c>
      <c r="AU378" s="121" t="s">
        <v>82</v>
      </c>
      <c r="AY378" s="66" t="s">
        <v>142</v>
      </c>
      <c r="BE378" s="122">
        <f t="shared" si="74"/>
        <v>0</v>
      </c>
      <c r="BF378" s="122">
        <f t="shared" si="75"/>
        <v>0</v>
      </c>
      <c r="BG378" s="122">
        <f t="shared" si="76"/>
        <v>0</v>
      </c>
      <c r="BH378" s="122">
        <f t="shared" si="77"/>
        <v>0</v>
      </c>
      <c r="BI378" s="122">
        <f t="shared" si="78"/>
        <v>0</v>
      </c>
      <c r="BJ378" s="66" t="s">
        <v>80</v>
      </c>
      <c r="BK378" s="122">
        <f t="shared" si="79"/>
        <v>0</v>
      </c>
      <c r="BL378" s="66" t="s">
        <v>214</v>
      </c>
      <c r="BM378" s="121" t="s">
        <v>841</v>
      </c>
    </row>
    <row r="379" spans="1:65" s="73" customFormat="1" ht="16.5" customHeight="1">
      <c r="A379" s="143"/>
      <c r="B379" s="144"/>
      <c r="C379" s="229" t="s">
        <v>842</v>
      </c>
      <c r="D379" s="204" t="s">
        <v>144</v>
      </c>
      <c r="E379" s="205" t="s">
        <v>843</v>
      </c>
      <c r="F379" s="206" t="s">
        <v>844</v>
      </c>
      <c r="G379" s="207" t="s">
        <v>212</v>
      </c>
      <c r="H379" s="208">
        <v>6</v>
      </c>
      <c r="I379" s="55"/>
      <c r="J379" s="209">
        <f t="shared" si="70"/>
        <v>0</v>
      </c>
      <c r="K379" s="206"/>
      <c r="L379" s="54"/>
      <c r="M379" s="56"/>
      <c r="N379" s="117" t="s">
        <v>40</v>
      </c>
      <c r="O379" s="118"/>
      <c r="P379" s="119">
        <f t="shared" si="71"/>
        <v>0</v>
      </c>
      <c r="Q379" s="119">
        <v>0</v>
      </c>
      <c r="R379" s="119">
        <f t="shared" si="72"/>
        <v>0</v>
      </c>
      <c r="S379" s="119">
        <v>0</v>
      </c>
      <c r="T379" s="120">
        <f t="shared" si="73"/>
        <v>0</v>
      </c>
      <c r="U379" s="70"/>
      <c r="V379" s="70"/>
      <c r="W379" s="70"/>
      <c r="X379" s="70"/>
      <c r="Y379" s="70"/>
      <c r="Z379" s="70"/>
      <c r="AA379" s="70"/>
      <c r="AB379" s="70"/>
      <c r="AC379" s="70"/>
      <c r="AD379" s="70"/>
      <c r="AE379" s="70"/>
      <c r="AR379" s="121" t="s">
        <v>214</v>
      </c>
      <c r="AT379" s="121" t="s">
        <v>144</v>
      </c>
      <c r="AU379" s="121" t="s">
        <v>82</v>
      </c>
      <c r="AY379" s="66" t="s">
        <v>142</v>
      </c>
      <c r="BE379" s="122">
        <f t="shared" si="74"/>
        <v>0</v>
      </c>
      <c r="BF379" s="122">
        <f t="shared" si="75"/>
        <v>0</v>
      </c>
      <c r="BG379" s="122">
        <f t="shared" si="76"/>
        <v>0</v>
      </c>
      <c r="BH379" s="122">
        <f t="shared" si="77"/>
        <v>0</v>
      </c>
      <c r="BI379" s="122">
        <f t="shared" si="78"/>
        <v>0</v>
      </c>
      <c r="BJ379" s="66" t="s">
        <v>80</v>
      </c>
      <c r="BK379" s="122">
        <f t="shared" si="79"/>
        <v>0</v>
      </c>
      <c r="BL379" s="66" t="s">
        <v>214</v>
      </c>
      <c r="BM379" s="121" t="s">
        <v>845</v>
      </c>
    </row>
    <row r="380" spans="1:65" s="73" customFormat="1" ht="21.75" customHeight="1">
      <c r="A380" s="143"/>
      <c r="B380" s="144"/>
      <c r="C380" s="229" t="s">
        <v>846</v>
      </c>
      <c r="D380" s="204" t="s">
        <v>144</v>
      </c>
      <c r="E380" s="205" t="s">
        <v>847</v>
      </c>
      <c r="F380" s="206" t="s">
        <v>848</v>
      </c>
      <c r="G380" s="207" t="s">
        <v>212</v>
      </c>
      <c r="H380" s="208">
        <v>4</v>
      </c>
      <c r="I380" s="55"/>
      <c r="J380" s="209">
        <f t="shared" si="70"/>
        <v>0</v>
      </c>
      <c r="K380" s="206"/>
      <c r="L380" s="54"/>
      <c r="M380" s="56"/>
      <c r="N380" s="117" t="s">
        <v>40</v>
      </c>
      <c r="O380" s="118"/>
      <c r="P380" s="119">
        <f t="shared" si="71"/>
        <v>0</v>
      </c>
      <c r="Q380" s="119">
        <v>0</v>
      </c>
      <c r="R380" s="119">
        <f t="shared" si="72"/>
        <v>0</v>
      </c>
      <c r="S380" s="119">
        <v>0</v>
      </c>
      <c r="T380" s="120">
        <f t="shared" si="73"/>
        <v>0</v>
      </c>
      <c r="U380" s="70"/>
      <c r="V380" s="70"/>
      <c r="W380" s="70"/>
      <c r="X380" s="70"/>
      <c r="Y380" s="70"/>
      <c r="Z380" s="70"/>
      <c r="AA380" s="70"/>
      <c r="AB380" s="70"/>
      <c r="AC380" s="70"/>
      <c r="AD380" s="70"/>
      <c r="AE380" s="70"/>
      <c r="AR380" s="121" t="s">
        <v>214</v>
      </c>
      <c r="AT380" s="121" t="s">
        <v>144</v>
      </c>
      <c r="AU380" s="121" t="s">
        <v>82</v>
      </c>
      <c r="AY380" s="66" t="s">
        <v>142</v>
      </c>
      <c r="BE380" s="122">
        <f t="shared" si="74"/>
        <v>0</v>
      </c>
      <c r="BF380" s="122">
        <f t="shared" si="75"/>
        <v>0</v>
      </c>
      <c r="BG380" s="122">
        <f t="shared" si="76"/>
        <v>0</v>
      </c>
      <c r="BH380" s="122">
        <f t="shared" si="77"/>
        <v>0</v>
      </c>
      <c r="BI380" s="122">
        <f t="shared" si="78"/>
        <v>0</v>
      </c>
      <c r="BJ380" s="66" t="s">
        <v>80</v>
      </c>
      <c r="BK380" s="122">
        <f t="shared" si="79"/>
        <v>0</v>
      </c>
      <c r="BL380" s="66" t="s">
        <v>214</v>
      </c>
      <c r="BM380" s="121" t="s">
        <v>849</v>
      </c>
    </row>
    <row r="381" spans="1:65" s="73" customFormat="1" ht="21.75" customHeight="1">
      <c r="A381" s="143"/>
      <c r="B381" s="144"/>
      <c r="C381" s="229" t="s">
        <v>850</v>
      </c>
      <c r="D381" s="204" t="s">
        <v>144</v>
      </c>
      <c r="E381" s="205" t="s">
        <v>851</v>
      </c>
      <c r="F381" s="206" t="s">
        <v>852</v>
      </c>
      <c r="G381" s="207" t="s">
        <v>212</v>
      </c>
      <c r="H381" s="208">
        <v>6</v>
      </c>
      <c r="I381" s="55"/>
      <c r="J381" s="209">
        <f t="shared" si="70"/>
        <v>0</v>
      </c>
      <c r="K381" s="206"/>
      <c r="L381" s="54"/>
      <c r="M381" s="56"/>
      <c r="N381" s="117" t="s">
        <v>40</v>
      </c>
      <c r="O381" s="118"/>
      <c r="P381" s="119">
        <f t="shared" si="71"/>
        <v>0</v>
      </c>
      <c r="Q381" s="119">
        <v>0</v>
      </c>
      <c r="R381" s="119">
        <f t="shared" si="72"/>
        <v>0</v>
      </c>
      <c r="S381" s="119">
        <v>0</v>
      </c>
      <c r="T381" s="120">
        <f t="shared" si="73"/>
        <v>0</v>
      </c>
      <c r="U381" s="70"/>
      <c r="V381" s="70"/>
      <c r="W381" s="70"/>
      <c r="X381" s="70"/>
      <c r="Y381" s="70"/>
      <c r="Z381" s="70"/>
      <c r="AA381" s="70"/>
      <c r="AB381" s="70"/>
      <c r="AC381" s="70"/>
      <c r="AD381" s="70"/>
      <c r="AE381" s="70"/>
      <c r="AR381" s="121" t="s">
        <v>214</v>
      </c>
      <c r="AT381" s="121" t="s">
        <v>144</v>
      </c>
      <c r="AU381" s="121" t="s">
        <v>82</v>
      </c>
      <c r="AY381" s="66" t="s">
        <v>142</v>
      </c>
      <c r="BE381" s="122">
        <f t="shared" si="74"/>
        <v>0</v>
      </c>
      <c r="BF381" s="122">
        <f t="shared" si="75"/>
        <v>0</v>
      </c>
      <c r="BG381" s="122">
        <f t="shared" si="76"/>
        <v>0</v>
      </c>
      <c r="BH381" s="122">
        <f t="shared" si="77"/>
        <v>0</v>
      </c>
      <c r="BI381" s="122">
        <f t="shared" si="78"/>
        <v>0</v>
      </c>
      <c r="BJ381" s="66" t="s">
        <v>80</v>
      </c>
      <c r="BK381" s="122">
        <f t="shared" si="79"/>
        <v>0</v>
      </c>
      <c r="BL381" s="66" t="s">
        <v>214</v>
      </c>
      <c r="BM381" s="121" t="s">
        <v>853</v>
      </c>
    </row>
    <row r="382" spans="1:65" s="73" customFormat="1" ht="16.5" customHeight="1">
      <c r="A382" s="143"/>
      <c r="B382" s="144"/>
      <c r="C382" s="229" t="s">
        <v>854</v>
      </c>
      <c r="D382" s="204" t="s">
        <v>144</v>
      </c>
      <c r="E382" s="205" t="s">
        <v>855</v>
      </c>
      <c r="F382" s="206" t="s">
        <v>856</v>
      </c>
      <c r="G382" s="207" t="s">
        <v>212</v>
      </c>
      <c r="H382" s="208">
        <v>1</v>
      </c>
      <c r="I382" s="55"/>
      <c r="J382" s="209">
        <f t="shared" si="70"/>
        <v>0</v>
      </c>
      <c r="K382" s="206"/>
      <c r="L382" s="54"/>
      <c r="M382" s="56"/>
      <c r="N382" s="117" t="s">
        <v>40</v>
      </c>
      <c r="O382" s="118"/>
      <c r="P382" s="119">
        <f t="shared" si="71"/>
        <v>0</v>
      </c>
      <c r="Q382" s="119">
        <v>0</v>
      </c>
      <c r="R382" s="119">
        <f t="shared" si="72"/>
        <v>0</v>
      </c>
      <c r="S382" s="119">
        <v>0</v>
      </c>
      <c r="T382" s="120">
        <f t="shared" si="73"/>
        <v>0</v>
      </c>
      <c r="U382" s="70"/>
      <c r="V382" s="70"/>
      <c r="W382" s="70"/>
      <c r="X382" s="70"/>
      <c r="Y382" s="70"/>
      <c r="Z382" s="70"/>
      <c r="AA382" s="70"/>
      <c r="AB382" s="70"/>
      <c r="AC382" s="70"/>
      <c r="AD382" s="70"/>
      <c r="AE382" s="70"/>
      <c r="AR382" s="121" t="s">
        <v>214</v>
      </c>
      <c r="AT382" s="121" t="s">
        <v>144</v>
      </c>
      <c r="AU382" s="121" t="s">
        <v>82</v>
      </c>
      <c r="AY382" s="66" t="s">
        <v>142</v>
      </c>
      <c r="BE382" s="122">
        <f t="shared" si="74"/>
        <v>0</v>
      </c>
      <c r="BF382" s="122">
        <f t="shared" si="75"/>
        <v>0</v>
      </c>
      <c r="BG382" s="122">
        <f t="shared" si="76"/>
        <v>0</v>
      </c>
      <c r="BH382" s="122">
        <f t="shared" si="77"/>
        <v>0</v>
      </c>
      <c r="BI382" s="122">
        <f t="shared" si="78"/>
        <v>0</v>
      </c>
      <c r="BJ382" s="66" t="s">
        <v>80</v>
      </c>
      <c r="BK382" s="122">
        <f t="shared" si="79"/>
        <v>0</v>
      </c>
      <c r="BL382" s="66" t="s">
        <v>214</v>
      </c>
      <c r="BM382" s="121" t="s">
        <v>857</v>
      </c>
    </row>
    <row r="383" spans="1:65" s="73" customFormat="1" ht="16.5" customHeight="1">
      <c r="A383" s="143"/>
      <c r="B383" s="144"/>
      <c r="C383" s="229" t="s">
        <v>858</v>
      </c>
      <c r="D383" s="204" t="s">
        <v>144</v>
      </c>
      <c r="E383" s="205" t="s">
        <v>859</v>
      </c>
      <c r="F383" s="206" t="s">
        <v>860</v>
      </c>
      <c r="G383" s="207" t="s">
        <v>193</v>
      </c>
      <c r="H383" s="208">
        <v>3</v>
      </c>
      <c r="I383" s="55"/>
      <c r="J383" s="209">
        <f t="shared" si="70"/>
        <v>0</v>
      </c>
      <c r="K383" s="206"/>
      <c r="L383" s="54"/>
      <c r="M383" s="56"/>
      <c r="N383" s="117" t="s">
        <v>40</v>
      </c>
      <c r="O383" s="118"/>
      <c r="P383" s="119">
        <f t="shared" si="71"/>
        <v>0</v>
      </c>
      <c r="Q383" s="119">
        <v>0</v>
      </c>
      <c r="R383" s="119">
        <f t="shared" si="72"/>
        <v>0</v>
      </c>
      <c r="S383" s="119">
        <v>0</v>
      </c>
      <c r="T383" s="120">
        <f t="shared" si="73"/>
        <v>0</v>
      </c>
      <c r="U383" s="70"/>
      <c r="V383" s="70"/>
      <c r="W383" s="70"/>
      <c r="X383" s="70"/>
      <c r="Y383" s="70"/>
      <c r="Z383" s="70"/>
      <c r="AA383" s="70"/>
      <c r="AB383" s="70"/>
      <c r="AC383" s="70"/>
      <c r="AD383" s="70"/>
      <c r="AE383" s="70"/>
      <c r="AR383" s="121" t="s">
        <v>214</v>
      </c>
      <c r="AT383" s="121" t="s">
        <v>144</v>
      </c>
      <c r="AU383" s="121" t="s">
        <v>82</v>
      </c>
      <c r="AY383" s="66" t="s">
        <v>142</v>
      </c>
      <c r="BE383" s="122">
        <f t="shared" si="74"/>
        <v>0</v>
      </c>
      <c r="BF383" s="122">
        <f t="shared" si="75"/>
        <v>0</v>
      </c>
      <c r="BG383" s="122">
        <f t="shared" si="76"/>
        <v>0</v>
      </c>
      <c r="BH383" s="122">
        <f t="shared" si="77"/>
        <v>0</v>
      </c>
      <c r="BI383" s="122">
        <f t="shared" si="78"/>
        <v>0</v>
      </c>
      <c r="BJ383" s="66" t="s">
        <v>80</v>
      </c>
      <c r="BK383" s="122">
        <f t="shared" si="79"/>
        <v>0</v>
      </c>
      <c r="BL383" s="66" t="s">
        <v>214</v>
      </c>
      <c r="BM383" s="121" t="s">
        <v>861</v>
      </c>
    </row>
    <row r="384" spans="1:65" s="73" customFormat="1" ht="16.5" customHeight="1">
      <c r="A384" s="143"/>
      <c r="B384" s="144"/>
      <c r="C384" s="229" t="s">
        <v>862</v>
      </c>
      <c r="D384" s="204" t="s">
        <v>144</v>
      </c>
      <c r="E384" s="205" t="s">
        <v>863</v>
      </c>
      <c r="F384" s="206" t="s">
        <v>864</v>
      </c>
      <c r="G384" s="207" t="s">
        <v>193</v>
      </c>
      <c r="H384" s="208">
        <v>15</v>
      </c>
      <c r="I384" s="55"/>
      <c r="J384" s="209">
        <f t="shared" si="70"/>
        <v>0</v>
      </c>
      <c r="K384" s="206"/>
      <c r="L384" s="54"/>
      <c r="M384" s="56"/>
      <c r="N384" s="117" t="s">
        <v>40</v>
      </c>
      <c r="O384" s="118"/>
      <c r="P384" s="119">
        <f t="shared" si="71"/>
        <v>0</v>
      </c>
      <c r="Q384" s="119">
        <v>0</v>
      </c>
      <c r="R384" s="119">
        <f t="shared" si="72"/>
        <v>0</v>
      </c>
      <c r="S384" s="119">
        <v>0</v>
      </c>
      <c r="T384" s="120">
        <f t="shared" si="73"/>
        <v>0</v>
      </c>
      <c r="U384" s="70"/>
      <c r="V384" s="70"/>
      <c r="W384" s="70"/>
      <c r="X384" s="70"/>
      <c r="Y384" s="70"/>
      <c r="Z384" s="70"/>
      <c r="AA384" s="70"/>
      <c r="AB384" s="70"/>
      <c r="AC384" s="70"/>
      <c r="AD384" s="70"/>
      <c r="AE384" s="70"/>
      <c r="AR384" s="121" t="s">
        <v>214</v>
      </c>
      <c r="AT384" s="121" t="s">
        <v>144</v>
      </c>
      <c r="AU384" s="121" t="s">
        <v>82</v>
      </c>
      <c r="AY384" s="66" t="s">
        <v>142</v>
      </c>
      <c r="BE384" s="122">
        <f t="shared" si="74"/>
        <v>0</v>
      </c>
      <c r="BF384" s="122">
        <f t="shared" si="75"/>
        <v>0</v>
      </c>
      <c r="BG384" s="122">
        <f t="shared" si="76"/>
        <v>0</v>
      </c>
      <c r="BH384" s="122">
        <f t="shared" si="77"/>
        <v>0</v>
      </c>
      <c r="BI384" s="122">
        <f t="shared" si="78"/>
        <v>0</v>
      </c>
      <c r="BJ384" s="66" t="s">
        <v>80</v>
      </c>
      <c r="BK384" s="122">
        <f t="shared" si="79"/>
        <v>0</v>
      </c>
      <c r="BL384" s="66" t="s">
        <v>214</v>
      </c>
      <c r="BM384" s="121" t="s">
        <v>865</v>
      </c>
    </row>
    <row r="385" spans="1:65" s="73" customFormat="1" ht="16.5" customHeight="1">
      <c r="A385" s="143"/>
      <c r="B385" s="144"/>
      <c r="C385" s="229" t="s">
        <v>866</v>
      </c>
      <c r="D385" s="204" t="s">
        <v>144</v>
      </c>
      <c r="E385" s="205" t="s">
        <v>867</v>
      </c>
      <c r="F385" s="206" t="s">
        <v>868</v>
      </c>
      <c r="G385" s="207" t="s">
        <v>193</v>
      </c>
      <c r="H385" s="208">
        <v>15</v>
      </c>
      <c r="I385" s="55"/>
      <c r="J385" s="209">
        <f t="shared" si="70"/>
        <v>0</v>
      </c>
      <c r="K385" s="206"/>
      <c r="L385" s="54"/>
      <c r="M385" s="56"/>
      <c r="N385" s="117" t="s">
        <v>40</v>
      </c>
      <c r="O385" s="118"/>
      <c r="P385" s="119">
        <f t="shared" si="71"/>
        <v>0</v>
      </c>
      <c r="Q385" s="119">
        <v>0</v>
      </c>
      <c r="R385" s="119">
        <f t="shared" si="72"/>
        <v>0</v>
      </c>
      <c r="S385" s="119">
        <v>0</v>
      </c>
      <c r="T385" s="120">
        <f t="shared" si="73"/>
        <v>0</v>
      </c>
      <c r="U385" s="70"/>
      <c r="V385" s="70"/>
      <c r="W385" s="70"/>
      <c r="X385" s="70"/>
      <c r="Y385" s="70"/>
      <c r="Z385" s="70"/>
      <c r="AA385" s="70"/>
      <c r="AB385" s="70"/>
      <c r="AC385" s="70"/>
      <c r="AD385" s="70"/>
      <c r="AE385" s="70"/>
      <c r="AR385" s="121" t="s">
        <v>214</v>
      </c>
      <c r="AT385" s="121" t="s">
        <v>144</v>
      </c>
      <c r="AU385" s="121" t="s">
        <v>82</v>
      </c>
      <c r="AY385" s="66" t="s">
        <v>142</v>
      </c>
      <c r="BE385" s="122">
        <f t="shared" si="74"/>
        <v>0</v>
      </c>
      <c r="BF385" s="122">
        <f t="shared" si="75"/>
        <v>0</v>
      </c>
      <c r="BG385" s="122">
        <f t="shared" si="76"/>
        <v>0</v>
      </c>
      <c r="BH385" s="122">
        <f t="shared" si="77"/>
        <v>0</v>
      </c>
      <c r="BI385" s="122">
        <f t="shared" si="78"/>
        <v>0</v>
      </c>
      <c r="BJ385" s="66" t="s">
        <v>80</v>
      </c>
      <c r="BK385" s="122">
        <f t="shared" si="79"/>
        <v>0</v>
      </c>
      <c r="BL385" s="66" t="s">
        <v>214</v>
      </c>
      <c r="BM385" s="121" t="s">
        <v>869</v>
      </c>
    </row>
    <row r="386" spans="1:65" s="73" customFormat="1" ht="33" customHeight="1">
      <c r="A386" s="143"/>
      <c r="B386" s="144"/>
      <c r="C386" s="229" t="s">
        <v>870</v>
      </c>
      <c r="D386" s="204" t="s">
        <v>144</v>
      </c>
      <c r="E386" s="205" t="s">
        <v>871</v>
      </c>
      <c r="F386" s="206" t="s">
        <v>872</v>
      </c>
      <c r="G386" s="207" t="s">
        <v>162</v>
      </c>
      <c r="H386" s="208">
        <v>1</v>
      </c>
      <c r="I386" s="55"/>
      <c r="J386" s="209">
        <f t="shared" si="70"/>
        <v>0</v>
      </c>
      <c r="K386" s="206"/>
      <c r="L386" s="54"/>
      <c r="M386" s="56"/>
      <c r="N386" s="117" t="s">
        <v>40</v>
      </c>
      <c r="O386" s="118"/>
      <c r="P386" s="119">
        <f t="shared" si="71"/>
        <v>0</v>
      </c>
      <c r="Q386" s="119">
        <v>0</v>
      </c>
      <c r="R386" s="119">
        <f t="shared" si="72"/>
        <v>0</v>
      </c>
      <c r="S386" s="119">
        <v>0</v>
      </c>
      <c r="T386" s="120">
        <f t="shared" si="73"/>
        <v>0</v>
      </c>
      <c r="U386" s="70"/>
      <c r="V386" s="70"/>
      <c r="W386" s="70"/>
      <c r="X386" s="70"/>
      <c r="Y386" s="70"/>
      <c r="Z386" s="70"/>
      <c r="AA386" s="70"/>
      <c r="AB386" s="70"/>
      <c r="AC386" s="70"/>
      <c r="AD386" s="70"/>
      <c r="AE386" s="70"/>
      <c r="AR386" s="121" t="s">
        <v>214</v>
      </c>
      <c r="AT386" s="121" t="s">
        <v>144</v>
      </c>
      <c r="AU386" s="121" t="s">
        <v>82</v>
      </c>
      <c r="AY386" s="66" t="s">
        <v>142</v>
      </c>
      <c r="BE386" s="122">
        <f t="shared" si="74"/>
        <v>0</v>
      </c>
      <c r="BF386" s="122">
        <f t="shared" si="75"/>
        <v>0</v>
      </c>
      <c r="BG386" s="122">
        <f t="shared" si="76"/>
        <v>0</v>
      </c>
      <c r="BH386" s="122">
        <f t="shared" si="77"/>
        <v>0</v>
      </c>
      <c r="BI386" s="122">
        <f t="shared" si="78"/>
        <v>0</v>
      </c>
      <c r="BJ386" s="66" t="s">
        <v>80</v>
      </c>
      <c r="BK386" s="122">
        <f t="shared" si="79"/>
        <v>0</v>
      </c>
      <c r="BL386" s="66" t="s">
        <v>214</v>
      </c>
      <c r="BM386" s="121" t="s">
        <v>873</v>
      </c>
    </row>
    <row r="387" spans="1:65" s="73" customFormat="1" ht="16.5" customHeight="1">
      <c r="A387" s="143"/>
      <c r="B387" s="144"/>
      <c r="C387" s="229" t="s">
        <v>874</v>
      </c>
      <c r="D387" s="204" t="s">
        <v>144</v>
      </c>
      <c r="E387" s="205" t="s">
        <v>875</v>
      </c>
      <c r="F387" s="206" t="s">
        <v>876</v>
      </c>
      <c r="G387" s="207" t="s">
        <v>162</v>
      </c>
      <c r="H387" s="208">
        <v>1</v>
      </c>
      <c r="I387" s="55"/>
      <c r="J387" s="209">
        <f t="shared" si="70"/>
        <v>0</v>
      </c>
      <c r="K387" s="206"/>
      <c r="L387" s="54"/>
      <c r="M387" s="56"/>
      <c r="N387" s="117" t="s">
        <v>40</v>
      </c>
      <c r="O387" s="118"/>
      <c r="P387" s="119">
        <f t="shared" si="71"/>
        <v>0</v>
      </c>
      <c r="Q387" s="119">
        <v>0</v>
      </c>
      <c r="R387" s="119">
        <f t="shared" si="72"/>
        <v>0</v>
      </c>
      <c r="S387" s="119">
        <v>0</v>
      </c>
      <c r="T387" s="120">
        <f t="shared" si="73"/>
        <v>0</v>
      </c>
      <c r="U387" s="70"/>
      <c r="V387" s="70"/>
      <c r="W387" s="70"/>
      <c r="X387" s="70"/>
      <c r="Y387" s="70"/>
      <c r="Z387" s="70"/>
      <c r="AA387" s="70"/>
      <c r="AB387" s="70"/>
      <c r="AC387" s="70"/>
      <c r="AD387" s="70"/>
      <c r="AE387" s="70"/>
      <c r="AR387" s="121" t="s">
        <v>214</v>
      </c>
      <c r="AT387" s="121" t="s">
        <v>144</v>
      </c>
      <c r="AU387" s="121" t="s">
        <v>82</v>
      </c>
      <c r="AY387" s="66" t="s">
        <v>142</v>
      </c>
      <c r="BE387" s="122">
        <f t="shared" si="74"/>
        <v>0</v>
      </c>
      <c r="BF387" s="122">
        <f t="shared" si="75"/>
        <v>0</v>
      </c>
      <c r="BG387" s="122">
        <f t="shared" si="76"/>
        <v>0</v>
      </c>
      <c r="BH387" s="122">
        <f t="shared" si="77"/>
        <v>0</v>
      </c>
      <c r="BI387" s="122">
        <f t="shared" si="78"/>
        <v>0</v>
      </c>
      <c r="BJ387" s="66" t="s">
        <v>80</v>
      </c>
      <c r="BK387" s="122">
        <f t="shared" si="79"/>
        <v>0</v>
      </c>
      <c r="BL387" s="66" t="s">
        <v>214</v>
      </c>
      <c r="BM387" s="121" t="s">
        <v>877</v>
      </c>
    </row>
    <row r="388" spans="1:65" s="73" customFormat="1" ht="16.5" customHeight="1">
      <c r="A388" s="143"/>
      <c r="B388" s="144"/>
      <c r="C388" s="229" t="s">
        <v>878</v>
      </c>
      <c r="D388" s="204" t="s">
        <v>144</v>
      </c>
      <c r="E388" s="205" t="s">
        <v>879</v>
      </c>
      <c r="F388" s="206" t="s">
        <v>880</v>
      </c>
      <c r="G388" s="207" t="s">
        <v>162</v>
      </c>
      <c r="H388" s="208">
        <v>1</v>
      </c>
      <c r="I388" s="55"/>
      <c r="J388" s="209">
        <f t="shared" si="70"/>
        <v>0</v>
      </c>
      <c r="K388" s="206"/>
      <c r="L388" s="54"/>
      <c r="M388" s="56"/>
      <c r="N388" s="117" t="s">
        <v>40</v>
      </c>
      <c r="O388" s="118"/>
      <c r="P388" s="119">
        <f t="shared" si="71"/>
        <v>0</v>
      </c>
      <c r="Q388" s="119">
        <v>0</v>
      </c>
      <c r="R388" s="119">
        <f t="shared" si="72"/>
        <v>0</v>
      </c>
      <c r="S388" s="119">
        <v>0</v>
      </c>
      <c r="T388" s="120">
        <f t="shared" si="73"/>
        <v>0</v>
      </c>
      <c r="U388" s="70"/>
      <c r="V388" s="70"/>
      <c r="W388" s="70"/>
      <c r="X388" s="70"/>
      <c r="Y388" s="70"/>
      <c r="Z388" s="70"/>
      <c r="AA388" s="70"/>
      <c r="AB388" s="70"/>
      <c r="AC388" s="70"/>
      <c r="AD388" s="70"/>
      <c r="AE388" s="70"/>
      <c r="AR388" s="121" t="s">
        <v>214</v>
      </c>
      <c r="AT388" s="121" t="s">
        <v>144</v>
      </c>
      <c r="AU388" s="121" t="s">
        <v>82</v>
      </c>
      <c r="AY388" s="66" t="s">
        <v>142</v>
      </c>
      <c r="BE388" s="122">
        <f t="shared" si="74"/>
        <v>0</v>
      </c>
      <c r="BF388" s="122">
        <f t="shared" si="75"/>
        <v>0</v>
      </c>
      <c r="BG388" s="122">
        <f t="shared" si="76"/>
        <v>0</v>
      </c>
      <c r="BH388" s="122">
        <f t="shared" si="77"/>
        <v>0</v>
      </c>
      <c r="BI388" s="122">
        <f t="shared" si="78"/>
        <v>0</v>
      </c>
      <c r="BJ388" s="66" t="s">
        <v>80</v>
      </c>
      <c r="BK388" s="122">
        <f t="shared" si="79"/>
        <v>0</v>
      </c>
      <c r="BL388" s="66" t="s">
        <v>214</v>
      </c>
      <c r="BM388" s="121" t="s">
        <v>881</v>
      </c>
    </row>
    <row r="389" spans="1:65" s="73" customFormat="1" ht="24.2" customHeight="1">
      <c r="A389" s="143"/>
      <c r="B389" s="144"/>
      <c r="C389" s="229" t="s">
        <v>882</v>
      </c>
      <c r="D389" s="204" t="s">
        <v>144</v>
      </c>
      <c r="E389" s="205" t="s">
        <v>883</v>
      </c>
      <c r="F389" s="206" t="s">
        <v>884</v>
      </c>
      <c r="G389" s="207" t="s">
        <v>601</v>
      </c>
      <c r="H389" s="61"/>
      <c r="I389" s="55"/>
      <c r="J389" s="209">
        <f t="shared" si="70"/>
        <v>0</v>
      </c>
      <c r="K389" s="206" t="s">
        <v>148</v>
      </c>
      <c r="L389" s="54"/>
      <c r="M389" s="56"/>
      <c r="N389" s="117" t="s">
        <v>40</v>
      </c>
      <c r="O389" s="118"/>
      <c r="P389" s="119">
        <f t="shared" si="71"/>
        <v>0</v>
      </c>
      <c r="Q389" s="119">
        <v>0</v>
      </c>
      <c r="R389" s="119">
        <f t="shared" si="72"/>
        <v>0</v>
      </c>
      <c r="S389" s="119">
        <v>0</v>
      </c>
      <c r="T389" s="120">
        <f t="shared" si="73"/>
        <v>0</v>
      </c>
      <c r="U389" s="70"/>
      <c r="V389" s="70"/>
      <c r="W389" s="70"/>
      <c r="X389" s="70"/>
      <c r="Y389" s="70"/>
      <c r="Z389" s="70"/>
      <c r="AA389" s="70"/>
      <c r="AB389" s="70"/>
      <c r="AC389" s="70"/>
      <c r="AD389" s="70"/>
      <c r="AE389" s="70"/>
      <c r="AR389" s="121" t="s">
        <v>214</v>
      </c>
      <c r="AT389" s="121" t="s">
        <v>144</v>
      </c>
      <c r="AU389" s="121" t="s">
        <v>82</v>
      </c>
      <c r="AY389" s="66" t="s">
        <v>142</v>
      </c>
      <c r="BE389" s="122">
        <f t="shared" si="74"/>
        <v>0</v>
      </c>
      <c r="BF389" s="122">
        <f t="shared" si="75"/>
        <v>0</v>
      </c>
      <c r="BG389" s="122">
        <f t="shared" si="76"/>
        <v>0</v>
      </c>
      <c r="BH389" s="122">
        <f t="shared" si="77"/>
        <v>0</v>
      </c>
      <c r="BI389" s="122">
        <f t="shared" si="78"/>
        <v>0</v>
      </c>
      <c r="BJ389" s="66" t="s">
        <v>80</v>
      </c>
      <c r="BK389" s="122">
        <f t="shared" si="79"/>
        <v>0</v>
      </c>
      <c r="BL389" s="66" t="s">
        <v>214</v>
      </c>
      <c r="BM389" s="121" t="s">
        <v>885</v>
      </c>
    </row>
    <row r="390" spans="1:65" s="53" customFormat="1" ht="22.9" customHeight="1">
      <c r="A390" s="197"/>
      <c r="B390" s="198"/>
      <c r="C390" s="197"/>
      <c r="D390" s="199" t="s">
        <v>74</v>
      </c>
      <c r="E390" s="202" t="s">
        <v>886</v>
      </c>
      <c r="F390" s="202" t="s">
        <v>887</v>
      </c>
      <c r="G390" s="197"/>
      <c r="H390" s="197"/>
      <c r="J390" s="203">
        <f>BK390</f>
        <v>0</v>
      </c>
      <c r="K390" s="197"/>
      <c r="L390" s="109"/>
      <c r="M390" s="111"/>
      <c r="N390" s="112"/>
      <c r="O390" s="112"/>
      <c r="P390" s="113">
        <f>SUM(P391:P394)</f>
        <v>0</v>
      </c>
      <c r="Q390" s="112"/>
      <c r="R390" s="113">
        <f>SUM(R391:R394)</f>
        <v>0</v>
      </c>
      <c r="S390" s="112"/>
      <c r="T390" s="114">
        <f>SUM(T391:T394)</f>
        <v>0</v>
      </c>
      <c r="AR390" s="110" t="s">
        <v>82</v>
      </c>
      <c r="AT390" s="115" t="s">
        <v>74</v>
      </c>
      <c r="AU390" s="115" t="s">
        <v>80</v>
      </c>
      <c r="AY390" s="110" t="s">
        <v>142</v>
      </c>
      <c r="BK390" s="116">
        <f>SUM(BK391:BK394)</f>
        <v>0</v>
      </c>
    </row>
    <row r="391" spans="1:65" s="73" customFormat="1" ht="24.2" customHeight="1">
      <c r="A391" s="143"/>
      <c r="B391" s="144"/>
      <c r="C391" s="229" t="s">
        <v>888</v>
      </c>
      <c r="D391" s="204" t="s">
        <v>144</v>
      </c>
      <c r="E391" s="205" t="s">
        <v>889</v>
      </c>
      <c r="F391" s="206" t="s">
        <v>890</v>
      </c>
      <c r="G391" s="207" t="s">
        <v>162</v>
      </c>
      <c r="H391" s="208">
        <v>1</v>
      </c>
      <c r="I391" s="55"/>
      <c r="J391" s="209">
        <f>ROUND(I391*H391,2)</f>
        <v>0</v>
      </c>
      <c r="K391" s="206"/>
      <c r="L391" s="54"/>
      <c r="M391" s="56"/>
      <c r="N391" s="117" t="s">
        <v>40</v>
      </c>
      <c r="O391" s="118"/>
      <c r="P391" s="119">
        <f>O391*H391</f>
        <v>0</v>
      </c>
      <c r="Q391" s="119">
        <v>0</v>
      </c>
      <c r="R391" s="119">
        <f>Q391*H391</f>
        <v>0</v>
      </c>
      <c r="S391" s="119">
        <v>0</v>
      </c>
      <c r="T391" s="120">
        <f>S391*H391</f>
        <v>0</v>
      </c>
      <c r="U391" s="70"/>
      <c r="V391" s="70"/>
      <c r="W391" s="70"/>
      <c r="X391" s="70"/>
      <c r="Y391" s="70"/>
      <c r="Z391" s="70"/>
      <c r="AA391" s="70"/>
      <c r="AB391" s="70"/>
      <c r="AC391" s="70"/>
      <c r="AD391" s="70"/>
      <c r="AE391" s="70"/>
      <c r="AR391" s="121" t="s">
        <v>214</v>
      </c>
      <c r="AT391" s="121" t="s">
        <v>144</v>
      </c>
      <c r="AU391" s="121" t="s">
        <v>82</v>
      </c>
      <c r="AY391" s="66" t="s">
        <v>142</v>
      </c>
      <c r="BE391" s="122">
        <f>IF(N391="základní",J391,0)</f>
        <v>0</v>
      </c>
      <c r="BF391" s="122">
        <f>IF(N391="snížená",J391,0)</f>
        <v>0</v>
      </c>
      <c r="BG391" s="122">
        <f>IF(N391="zákl. přenesená",J391,0)</f>
        <v>0</v>
      </c>
      <c r="BH391" s="122">
        <f>IF(N391="sníž. přenesená",J391,0)</f>
        <v>0</v>
      </c>
      <c r="BI391" s="122">
        <f>IF(N391="nulová",J391,0)</f>
        <v>0</v>
      </c>
      <c r="BJ391" s="66" t="s">
        <v>80</v>
      </c>
      <c r="BK391" s="122">
        <f>ROUND(I391*H391,2)</f>
        <v>0</v>
      </c>
      <c r="BL391" s="66" t="s">
        <v>214</v>
      </c>
      <c r="BM391" s="121" t="s">
        <v>891</v>
      </c>
    </row>
    <row r="392" spans="1:65" s="73" customFormat="1" ht="24.2" customHeight="1">
      <c r="A392" s="143"/>
      <c r="B392" s="144"/>
      <c r="C392" s="229" t="s">
        <v>892</v>
      </c>
      <c r="D392" s="204" t="s">
        <v>144</v>
      </c>
      <c r="E392" s="205" t="s">
        <v>893</v>
      </c>
      <c r="F392" s="206" t="s">
        <v>894</v>
      </c>
      <c r="G392" s="207" t="s">
        <v>162</v>
      </c>
      <c r="H392" s="208">
        <v>1</v>
      </c>
      <c r="I392" s="55"/>
      <c r="J392" s="209">
        <f>ROUND(I392*H392,2)</f>
        <v>0</v>
      </c>
      <c r="K392" s="206"/>
      <c r="L392" s="54"/>
      <c r="M392" s="56"/>
      <c r="N392" s="117" t="s">
        <v>40</v>
      </c>
      <c r="O392" s="118"/>
      <c r="P392" s="119">
        <f>O392*H392</f>
        <v>0</v>
      </c>
      <c r="Q392" s="119">
        <v>0</v>
      </c>
      <c r="R392" s="119">
        <f>Q392*H392</f>
        <v>0</v>
      </c>
      <c r="S392" s="119">
        <v>0</v>
      </c>
      <c r="T392" s="120">
        <f>S392*H392</f>
        <v>0</v>
      </c>
      <c r="U392" s="70"/>
      <c r="V392" s="70"/>
      <c r="W392" s="70"/>
      <c r="X392" s="70"/>
      <c r="Y392" s="70"/>
      <c r="Z392" s="70"/>
      <c r="AA392" s="70"/>
      <c r="AB392" s="70"/>
      <c r="AC392" s="70"/>
      <c r="AD392" s="70"/>
      <c r="AE392" s="70"/>
      <c r="AR392" s="121" t="s">
        <v>214</v>
      </c>
      <c r="AT392" s="121" t="s">
        <v>144</v>
      </c>
      <c r="AU392" s="121" t="s">
        <v>82</v>
      </c>
      <c r="AY392" s="66" t="s">
        <v>142</v>
      </c>
      <c r="BE392" s="122">
        <f>IF(N392="základní",J392,0)</f>
        <v>0</v>
      </c>
      <c r="BF392" s="122">
        <f>IF(N392="snížená",J392,0)</f>
        <v>0</v>
      </c>
      <c r="BG392" s="122">
        <f>IF(N392="zákl. přenesená",J392,0)</f>
        <v>0</v>
      </c>
      <c r="BH392" s="122">
        <f>IF(N392="sníž. přenesená",J392,0)</f>
        <v>0</v>
      </c>
      <c r="BI392" s="122">
        <f>IF(N392="nulová",J392,0)</f>
        <v>0</v>
      </c>
      <c r="BJ392" s="66" t="s">
        <v>80</v>
      </c>
      <c r="BK392" s="122">
        <f>ROUND(I392*H392,2)</f>
        <v>0</v>
      </c>
      <c r="BL392" s="66" t="s">
        <v>214</v>
      </c>
      <c r="BM392" s="121" t="s">
        <v>895</v>
      </c>
    </row>
    <row r="393" spans="1:65" s="73" customFormat="1" ht="24.2" customHeight="1">
      <c r="A393" s="143"/>
      <c r="B393" s="144"/>
      <c r="C393" s="229" t="s">
        <v>896</v>
      </c>
      <c r="D393" s="204" t="s">
        <v>144</v>
      </c>
      <c r="E393" s="205" t="s">
        <v>897</v>
      </c>
      <c r="F393" s="206" t="s">
        <v>898</v>
      </c>
      <c r="G393" s="207" t="s">
        <v>162</v>
      </c>
      <c r="H393" s="208">
        <v>1</v>
      </c>
      <c r="I393" s="55"/>
      <c r="J393" s="209">
        <f>ROUND(I393*H393,2)</f>
        <v>0</v>
      </c>
      <c r="K393" s="206"/>
      <c r="L393" s="54"/>
      <c r="M393" s="56"/>
      <c r="N393" s="117" t="s">
        <v>40</v>
      </c>
      <c r="O393" s="118"/>
      <c r="P393" s="119">
        <f>O393*H393</f>
        <v>0</v>
      </c>
      <c r="Q393" s="119">
        <v>0</v>
      </c>
      <c r="R393" s="119">
        <f>Q393*H393</f>
        <v>0</v>
      </c>
      <c r="S393" s="119">
        <v>0</v>
      </c>
      <c r="T393" s="120">
        <f>S393*H393</f>
        <v>0</v>
      </c>
      <c r="U393" s="70"/>
      <c r="V393" s="70"/>
      <c r="W393" s="70"/>
      <c r="X393" s="70"/>
      <c r="Y393" s="70"/>
      <c r="Z393" s="70"/>
      <c r="AA393" s="70"/>
      <c r="AB393" s="70"/>
      <c r="AC393" s="70"/>
      <c r="AD393" s="70"/>
      <c r="AE393" s="70"/>
      <c r="AR393" s="121" t="s">
        <v>214</v>
      </c>
      <c r="AT393" s="121" t="s">
        <v>144</v>
      </c>
      <c r="AU393" s="121" t="s">
        <v>82</v>
      </c>
      <c r="AY393" s="66" t="s">
        <v>142</v>
      </c>
      <c r="BE393" s="122">
        <f>IF(N393="základní",J393,0)</f>
        <v>0</v>
      </c>
      <c r="BF393" s="122">
        <f>IF(N393="snížená",J393,0)</f>
        <v>0</v>
      </c>
      <c r="BG393" s="122">
        <f>IF(N393="zákl. přenesená",J393,0)</f>
        <v>0</v>
      </c>
      <c r="BH393" s="122">
        <f>IF(N393="sníž. přenesená",J393,0)</f>
        <v>0</v>
      </c>
      <c r="BI393" s="122">
        <f>IF(N393="nulová",J393,0)</f>
        <v>0</v>
      </c>
      <c r="BJ393" s="66" t="s">
        <v>80</v>
      </c>
      <c r="BK393" s="122">
        <f>ROUND(I393*H393,2)</f>
        <v>0</v>
      </c>
      <c r="BL393" s="66" t="s">
        <v>214</v>
      </c>
      <c r="BM393" s="121" t="s">
        <v>899</v>
      </c>
    </row>
    <row r="394" spans="1:65" s="73" customFormat="1" ht="24.2" customHeight="1">
      <c r="A394" s="143"/>
      <c r="B394" s="144"/>
      <c r="C394" s="229" t="s">
        <v>900</v>
      </c>
      <c r="D394" s="204" t="s">
        <v>144</v>
      </c>
      <c r="E394" s="205" t="s">
        <v>901</v>
      </c>
      <c r="F394" s="206" t="s">
        <v>902</v>
      </c>
      <c r="G394" s="207" t="s">
        <v>601</v>
      </c>
      <c r="H394" s="61"/>
      <c r="I394" s="55"/>
      <c r="J394" s="209">
        <f>ROUND(I394*H394,2)</f>
        <v>0</v>
      </c>
      <c r="K394" s="206" t="s">
        <v>148</v>
      </c>
      <c r="L394" s="54"/>
      <c r="M394" s="56"/>
      <c r="N394" s="117" t="s">
        <v>40</v>
      </c>
      <c r="O394" s="118"/>
      <c r="P394" s="119">
        <f>O394*H394</f>
        <v>0</v>
      </c>
      <c r="Q394" s="119">
        <v>0</v>
      </c>
      <c r="R394" s="119">
        <f>Q394*H394</f>
        <v>0</v>
      </c>
      <c r="S394" s="119">
        <v>0</v>
      </c>
      <c r="T394" s="120">
        <f>S394*H394</f>
        <v>0</v>
      </c>
      <c r="U394" s="70"/>
      <c r="V394" s="70"/>
      <c r="W394" s="70"/>
      <c r="X394" s="70"/>
      <c r="Y394" s="70"/>
      <c r="Z394" s="70"/>
      <c r="AA394" s="70"/>
      <c r="AB394" s="70"/>
      <c r="AC394" s="70"/>
      <c r="AD394" s="70"/>
      <c r="AE394" s="70"/>
      <c r="AR394" s="121" t="s">
        <v>214</v>
      </c>
      <c r="AT394" s="121" t="s">
        <v>144</v>
      </c>
      <c r="AU394" s="121" t="s">
        <v>82</v>
      </c>
      <c r="AY394" s="66" t="s">
        <v>142</v>
      </c>
      <c r="BE394" s="122">
        <f>IF(N394="základní",J394,0)</f>
        <v>0</v>
      </c>
      <c r="BF394" s="122">
        <f>IF(N394="snížená",J394,0)</f>
        <v>0</v>
      </c>
      <c r="BG394" s="122">
        <f>IF(N394="zákl. přenesená",J394,0)</f>
        <v>0</v>
      </c>
      <c r="BH394" s="122">
        <f>IF(N394="sníž. přenesená",J394,0)</f>
        <v>0</v>
      </c>
      <c r="BI394" s="122">
        <f>IF(N394="nulová",J394,0)</f>
        <v>0</v>
      </c>
      <c r="BJ394" s="66" t="s">
        <v>80</v>
      </c>
      <c r="BK394" s="122">
        <f>ROUND(I394*H394,2)</f>
        <v>0</v>
      </c>
      <c r="BL394" s="66" t="s">
        <v>214</v>
      </c>
      <c r="BM394" s="121" t="s">
        <v>903</v>
      </c>
    </row>
    <row r="395" spans="1:65" s="53" customFormat="1" ht="22.9" customHeight="1">
      <c r="A395" s="197"/>
      <c r="B395" s="198"/>
      <c r="C395" s="197"/>
      <c r="D395" s="199" t="s">
        <v>74</v>
      </c>
      <c r="E395" s="202" t="s">
        <v>904</v>
      </c>
      <c r="F395" s="202" t="s">
        <v>905</v>
      </c>
      <c r="G395" s="197"/>
      <c r="H395" s="197"/>
      <c r="J395" s="203">
        <f>BK395</f>
        <v>0</v>
      </c>
      <c r="K395" s="197"/>
      <c r="L395" s="109"/>
      <c r="M395" s="111"/>
      <c r="N395" s="112"/>
      <c r="O395" s="112"/>
      <c r="P395" s="113">
        <f>SUM(P396:P397)</f>
        <v>0</v>
      </c>
      <c r="Q395" s="112"/>
      <c r="R395" s="113">
        <f>SUM(R396:R397)</f>
        <v>0</v>
      </c>
      <c r="S395" s="112"/>
      <c r="T395" s="114">
        <f>SUM(T396:T397)</f>
        <v>0</v>
      </c>
      <c r="AR395" s="110" t="s">
        <v>82</v>
      </c>
      <c r="AT395" s="115" t="s">
        <v>74</v>
      </c>
      <c r="AU395" s="115" t="s">
        <v>80</v>
      </c>
      <c r="AY395" s="110" t="s">
        <v>142</v>
      </c>
      <c r="BK395" s="116">
        <f>SUM(BK396:BK397)</f>
        <v>0</v>
      </c>
    </row>
    <row r="396" spans="1:65" s="73" customFormat="1" ht="66.75" customHeight="1">
      <c r="A396" s="143"/>
      <c r="B396" s="144"/>
      <c r="C396" s="229" t="s">
        <v>906</v>
      </c>
      <c r="D396" s="204" t="s">
        <v>144</v>
      </c>
      <c r="E396" s="205" t="s">
        <v>907</v>
      </c>
      <c r="F396" s="206" t="s">
        <v>908</v>
      </c>
      <c r="G396" s="207" t="s">
        <v>909</v>
      </c>
      <c r="H396" s="208">
        <v>1</v>
      </c>
      <c r="I396" s="55"/>
      <c r="J396" s="209">
        <f>ROUND(I396*H396,2)</f>
        <v>0</v>
      </c>
      <c r="K396" s="206"/>
      <c r="L396" s="54"/>
      <c r="M396" s="56"/>
      <c r="N396" s="117" t="s">
        <v>40</v>
      </c>
      <c r="O396" s="118"/>
      <c r="P396" s="119">
        <f>O396*H396</f>
        <v>0</v>
      </c>
      <c r="Q396" s="119">
        <v>0</v>
      </c>
      <c r="R396" s="119">
        <f>Q396*H396</f>
        <v>0</v>
      </c>
      <c r="S396" s="119">
        <v>0</v>
      </c>
      <c r="T396" s="120">
        <f>S396*H396</f>
        <v>0</v>
      </c>
      <c r="U396" s="70"/>
      <c r="V396" s="70"/>
      <c r="W396" s="70"/>
      <c r="X396" s="70"/>
      <c r="Y396" s="70"/>
      <c r="Z396" s="70"/>
      <c r="AA396" s="70"/>
      <c r="AB396" s="70"/>
      <c r="AC396" s="70"/>
      <c r="AD396" s="70"/>
      <c r="AE396" s="70"/>
      <c r="AR396" s="121" t="s">
        <v>214</v>
      </c>
      <c r="AT396" s="121" t="s">
        <v>144</v>
      </c>
      <c r="AU396" s="121" t="s">
        <v>82</v>
      </c>
      <c r="AY396" s="66" t="s">
        <v>142</v>
      </c>
      <c r="BE396" s="122">
        <f>IF(N396="základní",J396,0)</f>
        <v>0</v>
      </c>
      <c r="BF396" s="122">
        <f>IF(N396="snížená",J396,0)</f>
        <v>0</v>
      </c>
      <c r="BG396" s="122">
        <f>IF(N396="zákl. přenesená",J396,0)</f>
        <v>0</v>
      </c>
      <c r="BH396" s="122">
        <f>IF(N396="sníž. přenesená",J396,0)</f>
        <v>0</v>
      </c>
      <c r="BI396" s="122">
        <f>IF(N396="nulová",J396,0)</f>
        <v>0</v>
      </c>
      <c r="BJ396" s="66" t="s">
        <v>80</v>
      </c>
      <c r="BK396" s="122">
        <f>ROUND(I396*H396,2)</f>
        <v>0</v>
      </c>
      <c r="BL396" s="66" t="s">
        <v>214</v>
      </c>
      <c r="BM396" s="121" t="s">
        <v>910</v>
      </c>
    </row>
    <row r="397" spans="1:65" s="73" customFormat="1" ht="24.2" customHeight="1">
      <c r="A397" s="143"/>
      <c r="B397" s="144"/>
      <c r="C397" s="229" t="s">
        <v>911</v>
      </c>
      <c r="D397" s="204" t="s">
        <v>144</v>
      </c>
      <c r="E397" s="205" t="s">
        <v>912</v>
      </c>
      <c r="F397" s="206" t="s">
        <v>913</v>
      </c>
      <c r="G397" s="207" t="s">
        <v>601</v>
      </c>
      <c r="H397" s="61"/>
      <c r="I397" s="55"/>
      <c r="J397" s="209">
        <f>ROUND(I397*H397,2)</f>
        <v>0</v>
      </c>
      <c r="K397" s="206" t="s">
        <v>148</v>
      </c>
      <c r="L397" s="54"/>
      <c r="M397" s="56"/>
      <c r="N397" s="117" t="s">
        <v>40</v>
      </c>
      <c r="O397" s="118"/>
      <c r="P397" s="119">
        <f>O397*H397</f>
        <v>0</v>
      </c>
      <c r="Q397" s="119">
        <v>0</v>
      </c>
      <c r="R397" s="119">
        <f>Q397*H397</f>
        <v>0</v>
      </c>
      <c r="S397" s="119">
        <v>0</v>
      </c>
      <c r="T397" s="120">
        <f>S397*H397</f>
        <v>0</v>
      </c>
      <c r="U397" s="70"/>
      <c r="V397" s="70"/>
      <c r="W397" s="70"/>
      <c r="X397" s="70"/>
      <c r="Y397" s="70"/>
      <c r="Z397" s="70"/>
      <c r="AA397" s="70"/>
      <c r="AB397" s="70"/>
      <c r="AC397" s="70"/>
      <c r="AD397" s="70"/>
      <c r="AE397" s="70"/>
      <c r="AR397" s="121" t="s">
        <v>214</v>
      </c>
      <c r="AT397" s="121" t="s">
        <v>144</v>
      </c>
      <c r="AU397" s="121" t="s">
        <v>82</v>
      </c>
      <c r="AY397" s="66" t="s">
        <v>142</v>
      </c>
      <c r="BE397" s="122">
        <f>IF(N397="základní",J397,0)</f>
        <v>0</v>
      </c>
      <c r="BF397" s="122">
        <f>IF(N397="snížená",J397,0)</f>
        <v>0</v>
      </c>
      <c r="BG397" s="122">
        <f>IF(N397="zákl. přenesená",J397,0)</f>
        <v>0</v>
      </c>
      <c r="BH397" s="122">
        <f>IF(N397="sníž. přenesená",J397,0)</f>
        <v>0</v>
      </c>
      <c r="BI397" s="122">
        <f>IF(N397="nulová",J397,0)</f>
        <v>0</v>
      </c>
      <c r="BJ397" s="66" t="s">
        <v>80</v>
      </c>
      <c r="BK397" s="122">
        <f>ROUND(I397*H397,2)</f>
        <v>0</v>
      </c>
      <c r="BL397" s="66" t="s">
        <v>214</v>
      </c>
      <c r="BM397" s="121" t="s">
        <v>914</v>
      </c>
    </row>
    <row r="398" spans="1:65" s="53" customFormat="1" ht="22.9" customHeight="1">
      <c r="A398" s="197"/>
      <c r="B398" s="198"/>
      <c r="C398" s="197"/>
      <c r="D398" s="199" t="s">
        <v>74</v>
      </c>
      <c r="E398" s="202" t="s">
        <v>915</v>
      </c>
      <c r="F398" s="202" t="s">
        <v>916</v>
      </c>
      <c r="G398" s="197"/>
      <c r="H398" s="197"/>
      <c r="J398" s="203">
        <f>BK398</f>
        <v>0</v>
      </c>
      <c r="K398" s="197"/>
      <c r="L398" s="109"/>
      <c r="M398" s="111"/>
      <c r="N398" s="112"/>
      <c r="O398" s="112"/>
      <c r="P398" s="113">
        <f>SUM(P399:P408)</f>
        <v>0</v>
      </c>
      <c r="Q398" s="112"/>
      <c r="R398" s="113">
        <f>SUM(R399:R408)</f>
        <v>0.58996970000000004</v>
      </c>
      <c r="S398" s="112"/>
      <c r="T398" s="114">
        <f>SUM(T399:T408)</f>
        <v>0.57756400000000008</v>
      </c>
      <c r="AR398" s="110" t="s">
        <v>82</v>
      </c>
      <c r="AT398" s="115" t="s">
        <v>74</v>
      </c>
      <c r="AU398" s="115" t="s">
        <v>80</v>
      </c>
      <c r="AY398" s="110" t="s">
        <v>142</v>
      </c>
      <c r="BK398" s="116">
        <f>SUM(BK399:BK408)</f>
        <v>0</v>
      </c>
    </row>
    <row r="399" spans="1:65" s="73" customFormat="1" ht="33" customHeight="1">
      <c r="A399" s="143"/>
      <c r="B399" s="144"/>
      <c r="C399" s="229" t="s">
        <v>917</v>
      </c>
      <c r="D399" s="204" t="s">
        <v>144</v>
      </c>
      <c r="E399" s="205" t="s">
        <v>918</v>
      </c>
      <c r="F399" s="206" t="s">
        <v>919</v>
      </c>
      <c r="G399" s="207" t="s">
        <v>167</v>
      </c>
      <c r="H399" s="208">
        <v>0.54600000000000004</v>
      </c>
      <c r="I399" s="55"/>
      <c r="J399" s="209">
        <f>ROUND(I399*H399,2)</f>
        <v>0</v>
      </c>
      <c r="K399" s="206" t="s">
        <v>148</v>
      </c>
      <c r="L399" s="54"/>
      <c r="M399" s="56"/>
      <c r="N399" s="117" t="s">
        <v>40</v>
      </c>
      <c r="O399" s="118"/>
      <c r="P399" s="119">
        <f>O399*H399</f>
        <v>0</v>
      </c>
      <c r="Q399" s="119">
        <v>1.08E-3</v>
      </c>
      <c r="R399" s="119">
        <f>Q399*H399</f>
        <v>5.8968000000000009E-4</v>
      </c>
      <c r="S399" s="119">
        <v>0</v>
      </c>
      <c r="T399" s="120">
        <f>S399*H399</f>
        <v>0</v>
      </c>
      <c r="U399" s="70"/>
      <c r="V399" s="70"/>
      <c r="W399" s="70"/>
      <c r="X399" s="70"/>
      <c r="Y399" s="70"/>
      <c r="Z399" s="70"/>
      <c r="AA399" s="70"/>
      <c r="AB399" s="70"/>
      <c r="AC399" s="70"/>
      <c r="AD399" s="70"/>
      <c r="AE399" s="70"/>
      <c r="AR399" s="121" t="s">
        <v>214</v>
      </c>
      <c r="AT399" s="121" t="s">
        <v>144</v>
      </c>
      <c r="AU399" s="121" t="s">
        <v>82</v>
      </c>
      <c r="AY399" s="66" t="s">
        <v>142</v>
      </c>
      <c r="BE399" s="122">
        <f>IF(N399="základní",J399,0)</f>
        <v>0</v>
      </c>
      <c r="BF399" s="122">
        <f>IF(N399="snížená",J399,0)</f>
        <v>0</v>
      </c>
      <c r="BG399" s="122">
        <f>IF(N399="zákl. přenesená",J399,0)</f>
        <v>0</v>
      </c>
      <c r="BH399" s="122">
        <f>IF(N399="sníž. přenesená",J399,0)</f>
        <v>0</v>
      </c>
      <c r="BI399" s="122">
        <f>IF(N399="nulová",J399,0)</f>
        <v>0</v>
      </c>
      <c r="BJ399" s="66" t="s">
        <v>80</v>
      </c>
      <c r="BK399" s="122">
        <f>ROUND(I399*H399,2)</f>
        <v>0</v>
      </c>
      <c r="BL399" s="66" t="s">
        <v>214</v>
      </c>
      <c r="BM399" s="121" t="s">
        <v>920</v>
      </c>
    </row>
    <row r="400" spans="1:65" s="73" customFormat="1" ht="24.2" customHeight="1">
      <c r="A400" s="143"/>
      <c r="B400" s="144"/>
      <c r="C400" s="229" t="s">
        <v>921</v>
      </c>
      <c r="D400" s="204" t="s">
        <v>144</v>
      </c>
      <c r="E400" s="205" t="s">
        <v>922</v>
      </c>
      <c r="F400" s="206" t="s">
        <v>923</v>
      </c>
      <c r="G400" s="207" t="s">
        <v>147</v>
      </c>
      <c r="H400" s="208">
        <v>20.684999999999999</v>
      </c>
      <c r="I400" s="55"/>
      <c r="J400" s="209">
        <f>ROUND(I400*H400,2)</f>
        <v>0</v>
      </c>
      <c r="K400" s="206" t="s">
        <v>148</v>
      </c>
      <c r="L400" s="54"/>
      <c r="M400" s="56"/>
      <c r="N400" s="117" t="s">
        <v>40</v>
      </c>
      <c r="O400" s="118"/>
      <c r="P400" s="119">
        <f>O400*H400</f>
        <v>0</v>
      </c>
      <c r="Q400" s="119">
        <v>0</v>
      </c>
      <c r="R400" s="119">
        <f>Q400*H400</f>
        <v>0</v>
      </c>
      <c r="S400" s="119">
        <v>0</v>
      </c>
      <c r="T400" s="120">
        <f>S400*H400</f>
        <v>0</v>
      </c>
      <c r="U400" s="70"/>
      <c r="V400" s="70"/>
      <c r="W400" s="70"/>
      <c r="X400" s="70"/>
      <c r="Y400" s="70"/>
      <c r="Z400" s="70"/>
      <c r="AA400" s="70"/>
      <c r="AB400" s="70"/>
      <c r="AC400" s="70"/>
      <c r="AD400" s="70"/>
      <c r="AE400" s="70"/>
      <c r="AR400" s="121" t="s">
        <v>214</v>
      </c>
      <c r="AT400" s="121" t="s">
        <v>144</v>
      </c>
      <c r="AU400" s="121" t="s">
        <v>82</v>
      </c>
      <c r="AY400" s="66" t="s">
        <v>142</v>
      </c>
      <c r="BE400" s="122">
        <f>IF(N400="základní",J400,0)</f>
        <v>0</v>
      </c>
      <c r="BF400" s="122">
        <f>IF(N400="snížená",J400,0)</f>
        <v>0</v>
      </c>
      <c r="BG400" s="122">
        <f>IF(N400="zákl. přenesená",J400,0)</f>
        <v>0</v>
      </c>
      <c r="BH400" s="122">
        <f>IF(N400="sníž. přenesená",J400,0)</f>
        <v>0</v>
      </c>
      <c r="BI400" s="122">
        <f>IF(N400="nulová",J400,0)</f>
        <v>0</v>
      </c>
      <c r="BJ400" s="66" t="s">
        <v>80</v>
      </c>
      <c r="BK400" s="122">
        <f>ROUND(I400*H400,2)</f>
        <v>0</v>
      </c>
      <c r="BL400" s="66" t="s">
        <v>214</v>
      </c>
      <c r="BM400" s="121" t="s">
        <v>924</v>
      </c>
    </row>
    <row r="401" spans="1:65" s="57" customFormat="1">
      <c r="A401" s="210"/>
      <c r="B401" s="211"/>
      <c r="C401" s="210"/>
      <c r="D401" s="212" t="s">
        <v>158</v>
      </c>
      <c r="E401" s="213"/>
      <c r="F401" s="214" t="s">
        <v>925</v>
      </c>
      <c r="G401" s="210"/>
      <c r="H401" s="215">
        <v>20.684999999999999</v>
      </c>
      <c r="J401" s="210"/>
      <c r="K401" s="210"/>
      <c r="L401" s="123"/>
      <c r="M401" s="125"/>
      <c r="N401" s="126"/>
      <c r="O401" s="126"/>
      <c r="P401" s="126"/>
      <c r="Q401" s="126"/>
      <c r="R401" s="126"/>
      <c r="S401" s="126"/>
      <c r="T401" s="127"/>
      <c r="AT401" s="124" t="s">
        <v>158</v>
      </c>
      <c r="AU401" s="124" t="s">
        <v>82</v>
      </c>
      <c r="AV401" s="57" t="s">
        <v>82</v>
      </c>
      <c r="AW401" s="57" t="s">
        <v>31</v>
      </c>
      <c r="AX401" s="57" t="s">
        <v>80</v>
      </c>
      <c r="AY401" s="124" t="s">
        <v>142</v>
      </c>
    </row>
    <row r="402" spans="1:65" s="73" customFormat="1" ht="16.5" customHeight="1">
      <c r="A402" s="143"/>
      <c r="B402" s="144"/>
      <c r="C402" s="228" t="s">
        <v>926</v>
      </c>
      <c r="D402" s="217" t="s">
        <v>205</v>
      </c>
      <c r="E402" s="218" t="s">
        <v>927</v>
      </c>
      <c r="F402" s="219" t="s">
        <v>928</v>
      </c>
      <c r="G402" s="220" t="s">
        <v>167</v>
      </c>
      <c r="H402" s="221">
        <v>0.54600000000000004</v>
      </c>
      <c r="I402" s="58"/>
      <c r="J402" s="222">
        <f>ROUND(I402*H402,2)</f>
        <v>0</v>
      </c>
      <c r="K402" s="206" t="s">
        <v>148</v>
      </c>
      <c r="L402" s="128"/>
      <c r="M402" s="59"/>
      <c r="N402" s="129" t="s">
        <v>40</v>
      </c>
      <c r="O402" s="118"/>
      <c r="P402" s="119">
        <f>O402*H402</f>
        <v>0</v>
      </c>
      <c r="Q402" s="119">
        <v>0.55000000000000004</v>
      </c>
      <c r="R402" s="119">
        <f>Q402*H402</f>
        <v>0.30030000000000007</v>
      </c>
      <c r="S402" s="119">
        <v>0</v>
      </c>
      <c r="T402" s="120">
        <f>S402*H402</f>
        <v>0</v>
      </c>
      <c r="U402" s="70"/>
      <c r="V402" s="70"/>
      <c r="W402" s="70"/>
      <c r="X402" s="70"/>
      <c r="Y402" s="70"/>
      <c r="Z402" s="70"/>
      <c r="AA402" s="70"/>
      <c r="AB402" s="70"/>
      <c r="AC402" s="70"/>
      <c r="AD402" s="70"/>
      <c r="AE402" s="70"/>
      <c r="AR402" s="121" t="s">
        <v>285</v>
      </c>
      <c r="AT402" s="121" t="s">
        <v>205</v>
      </c>
      <c r="AU402" s="121" t="s">
        <v>82</v>
      </c>
      <c r="AY402" s="66" t="s">
        <v>142</v>
      </c>
      <c r="BE402" s="122">
        <f>IF(N402="základní",J402,0)</f>
        <v>0</v>
      </c>
      <c r="BF402" s="122">
        <f>IF(N402="snížená",J402,0)</f>
        <v>0</v>
      </c>
      <c r="BG402" s="122">
        <f>IF(N402="zákl. přenesená",J402,0)</f>
        <v>0</v>
      </c>
      <c r="BH402" s="122">
        <f>IF(N402="sníž. přenesená",J402,0)</f>
        <v>0</v>
      </c>
      <c r="BI402" s="122">
        <f>IF(N402="nulová",J402,0)</f>
        <v>0</v>
      </c>
      <c r="BJ402" s="66" t="s">
        <v>80</v>
      </c>
      <c r="BK402" s="122">
        <f>ROUND(I402*H402,2)</f>
        <v>0</v>
      </c>
      <c r="BL402" s="66" t="s">
        <v>214</v>
      </c>
      <c r="BM402" s="121" t="s">
        <v>929</v>
      </c>
    </row>
    <row r="403" spans="1:65" s="57" customFormat="1">
      <c r="A403" s="210"/>
      <c r="B403" s="211"/>
      <c r="C403" s="210"/>
      <c r="D403" s="212" t="s">
        <v>158</v>
      </c>
      <c r="E403" s="213"/>
      <c r="F403" s="214" t="s">
        <v>930</v>
      </c>
      <c r="G403" s="210"/>
      <c r="H403" s="215">
        <v>0.54600000000000004</v>
      </c>
      <c r="J403" s="210"/>
      <c r="K403" s="210"/>
      <c r="L403" s="123"/>
      <c r="M403" s="125"/>
      <c r="N403" s="126"/>
      <c r="O403" s="126"/>
      <c r="P403" s="126"/>
      <c r="Q403" s="126"/>
      <c r="R403" s="126"/>
      <c r="S403" s="126"/>
      <c r="T403" s="127"/>
      <c r="AT403" s="124" t="s">
        <v>158</v>
      </c>
      <c r="AU403" s="124" t="s">
        <v>82</v>
      </c>
      <c r="AV403" s="57" t="s">
        <v>82</v>
      </c>
      <c r="AW403" s="57" t="s">
        <v>31</v>
      </c>
      <c r="AX403" s="57" t="s">
        <v>80</v>
      </c>
      <c r="AY403" s="124" t="s">
        <v>142</v>
      </c>
    </row>
    <row r="404" spans="1:65" s="73" customFormat="1" ht="16.5" customHeight="1">
      <c r="A404" s="143"/>
      <c r="B404" s="144"/>
      <c r="C404" s="229" t="s">
        <v>931</v>
      </c>
      <c r="D404" s="204" t="s">
        <v>144</v>
      </c>
      <c r="E404" s="205" t="s">
        <v>932</v>
      </c>
      <c r="F404" s="206" t="s">
        <v>933</v>
      </c>
      <c r="G404" s="207" t="s">
        <v>147</v>
      </c>
      <c r="H404" s="208">
        <v>20.036000000000001</v>
      </c>
      <c r="I404" s="55"/>
      <c r="J404" s="209">
        <f>ROUND(I404*H404,2)</f>
        <v>0</v>
      </c>
      <c r="K404" s="206" t="s">
        <v>148</v>
      </c>
      <c r="L404" s="54"/>
      <c r="M404" s="56"/>
      <c r="N404" s="117" t="s">
        <v>40</v>
      </c>
      <c r="O404" s="118"/>
      <c r="P404" s="119">
        <f>O404*H404</f>
        <v>0</v>
      </c>
      <c r="Q404" s="119">
        <v>0</v>
      </c>
      <c r="R404" s="119">
        <f>Q404*H404</f>
        <v>0</v>
      </c>
      <c r="S404" s="119">
        <v>1.4999999999999999E-2</v>
      </c>
      <c r="T404" s="120">
        <f>S404*H404</f>
        <v>0.30054000000000003</v>
      </c>
      <c r="U404" s="70"/>
      <c r="V404" s="70"/>
      <c r="W404" s="70"/>
      <c r="X404" s="70"/>
      <c r="Y404" s="70"/>
      <c r="Z404" s="70"/>
      <c r="AA404" s="70"/>
      <c r="AB404" s="70"/>
      <c r="AC404" s="70"/>
      <c r="AD404" s="70"/>
      <c r="AE404" s="70"/>
      <c r="AR404" s="121" t="s">
        <v>214</v>
      </c>
      <c r="AT404" s="121" t="s">
        <v>144</v>
      </c>
      <c r="AU404" s="121" t="s">
        <v>82</v>
      </c>
      <c r="AY404" s="66" t="s">
        <v>142</v>
      </c>
      <c r="BE404" s="122">
        <f>IF(N404="základní",J404,0)</f>
        <v>0</v>
      </c>
      <c r="BF404" s="122">
        <f>IF(N404="snížená",J404,0)</f>
        <v>0</v>
      </c>
      <c r="BG404" s="122">
        <f>IF(N404="zákl. přenesená",J404,0)</f>
        <v>0</v>
      </c>
      <c r="BH404" s="122">
        <f>IF(N404="sníž. přenesená",J404,0)</f>
        <v>0</v>
      </c>
      <c r="BI404" s="122">
        <f>IF(N404="nulová",J404,0)</f>
        <v>0</v>
      </c>
      <c r="BJ404" s="66" t="s">
        <v>80</v>
      </c>
      <c r="BK404" s="122">
        <f>ROUND(I404*H404,2)</f>
        <v>0</v>
      </c>
      <c r="BL404" s="66" t="s">
        <v>214</v>
      </c>
      <c r="BM404" s="121" t="s">
        <v>934</v>
      </c>
    </row>
    <row r="405" spans="1:65" s="73" customFormat="1" ht="24.2" customHeight="1">
      <c r="A405" s="143"/>
      <c r="B405" s="144"/>
      <c r="C405" s="229" t="s">
        <v>935</v>
      </c>
      <c r="D405" s="204" t="s">
        <v>144</v>
      </c>
      <c r="E405" s="205" t="s">
        <v>936</v>
      </c>
      <c r="F405" s="206" t="s">
        <v>937</v>
      </c>
      <c r="G405" s="207" t="s">
        <v>167</v>
      </c>
      <c r="H405" s="208">
        <v>0.54600000000000004</v>
      </c>
      <c r="I405" s="55"/>
      <c r="J405" s="209">
        <f>ROUND(I405*H405,2)</f>
        <v>0</v>
      </c>
      <c r="K405" s="206" t="s">
        <v>148</v>
      </c>
      <c r="L405" s="54"/>
      <c r="M405" s="56"/>
      <c r="N405" s="117" t="s">
        <v>40</v>
      </c>
      <c r="O405" s="118"/>
      <c r="P405" s="119">
        <f>O405*H405</f>
        <v>0</v>
      </c>
      <c r="Q405" s="119">
        <v>2.3369999999999998E-2</v>
      </c>
      <c r="R405" s="119">
        <f>Q405*H405</f>
        <v>1.276002E-2</v>
      </c>
      <c r="S405" s="119">
        <v>0</v>
      </c>
      <c r="T405" s="120">
        <f>S405*H405</f>
        <v>0</v>
      </c>
      <c r="U405" s="70"/>
      <c r="V405" s="70"/>
      <c r="W405" s="70"/>
      <c r="X405" s="70"/>
      <c r="Y405" s="70"/>
      <c r="Z405" s="70"/>
      <c r="AA405" s="70"/>
      <c r="AB405" s="70"/>
      <c r="AC405" s="70"/>
      <c r="AD405" s="70"/>
      <c r="AE405" s="70"/>
      <c r="AR405" s="121" t="s">
        <v>214</v>
      </c>
      <c r="AT405" s="121" t="s">
        <v>144</v>
      </c>
      <c r="AU405" s="121" t="s">
        <v>82</v>
      </c>
      <c r="AY405" s="66" t="s">
        <v>142</v>
      </c>
      <c r="BE405" s="122">
        <f>IF(N405="základní",J405,0)</f>
        <v>0</v>
      </c>
      <c r="BF405" s="122">
        <f>IF(N405="snížená",J405,0)</f>
        <v>0</v>
      </c>
      <c r="BG405" s="122">
        <f>IF(N405="zákl. přenesená",J405,0)</f>
        <v>0</v>
      </c>
      <c r="BH405" s="122">
        <f>IF(N405="sníž. přenesená",J405,0)</f>
        <v>0</v>
      </c>
      <c r="BI405" s="122">
        <f>IF(N405="nulová",J405,0)</f>
        <v>0</v>
      </c>
      <c r="BJ405" s="66" t="s">
        <v>80</v>
      </c>
      <c r="BK405" s="122">
        <f>ROUND(I405*H405,2)</f>
        <v>0</v>
      </c>
      <c r="BL405" s="66" t="s">
        <v>214</v>
      </c>
      <c r="BM405" s="121" t="s">
        <v>938</v>
      </c>
    </row>
    <row r="406" spans="1:65" s="73" customFormat="1" ht="49.15" customHeight="1">
      <c r="A406" s="143"/>
      <c r="B406" s="144"/>
      <c r="C406" s="229" t="s">
        <v>939</v>
      </c>
      <c r="D406" s="204" t="s">
        <v>144</v>
      </c>
      <c r="E406" s="205" t="s">
        <v>940</v>
      </c>
      <c r="F406" s="206" t="s">
        <v>941</v>
      </c>
      <c r="G406" s="207" t="s">
        <v>147</v>
      </c>
      <c r="H406" s="208">
        <v>17.600000000000001</v>
      </c>
      <c r="I406" s="55"/>
      <c r="J406" s="209">
        <f>ROUND(I406*H406,2)</f>
        <v>0</v>
      </c>
      <c r="K406" s="206"/>
      <c r="L406" s="54"/>
      <c r="M406" s="56"/>
      <c r="N406" s="117" t="s">
        <v>40</v>
      </c>
      <c r="O406" s="118"/>
      <c r="P406" s="119">
        <f>O406*H406</f>
        <v>0</v>
      </c>
      <c r="Q406" s="119">
        <v>1.5699999999999999E-2</v>
      </c>
      <c r="R406" s="119">
        <f>Q406*H406</f>
        <v>0.27632000000000001</v>
      </c>
      <c r="S406" s="119">
        <v>1.5740000000000001E-2</v>
      </c>
      <c r="T406" s="120">
        <f>S406*H406</f>
        <v>0.27702400000000005</v>
      </c>
      <c r="U406" s="70"/>
      <c r="V406" s="70"/>
      <c r="W406" s="70"/>
      <c r="X406" s="70"/>
      <c r="Y406" s="70"/>
      <c r="Z406" s="70"/>
      <c r="AA406" s="70"/>
      <c r="AB406" s="70"/>
      <c r="AC406" s="70"/>
      <c r="AD406" s="70"/>
      <c r="AE406" s="70"/>
      <c r="AR406" s="121" t="s">
        <v>214</v>
      </c>
      <c r="AT406" s="121" t="s">
        <v>144</v>
      </c>
      <c r="AU406" s="121" t="s">
        <v>82</v>
      </c>
      <c r="AY406" s="66" t="s">
        <v>142</v>
      </c>
      <c r="BE406" s="122">
        <f>IF(N406="základní",J406,0)</f>
        <v>0</v>
      </c>
      <c r="BF406" s="122">
        <f>IF(N406="snížená",J406,0)</f>
        <v>0</v>
      </c>
      <c r="BG406" s="122">
        <f>IF(N406="zákl. přenesená",J406,0)</f>
        <v>0</v>
      </c>
      <c r="BH406" s="122">
        <f>IF(N406="sníž. přenesená",J406,0)</f>
        <v>0</v>
      </c>
      <c r="BI406" s="122">
        <f>IF(N406="nulová",J406,0)</f>
        <v>0</v>
      </c>
      <c r="BJ406" s="66" t="s">
        <v>80</v>
      </c>
      <c r="BK406" s="122">
        <f>ROUND(I406*H406,2)</f>
        <v>0</v>
      </c>
      <c r="BL406" s="66" t="s">
        <v>214</v>
      </c>
      <c r="BM406" s="121" t="s">
        <v>942</v>
      </c>
    </row>
    <row r="407" spans="1:65" s="57" customFormat="1">
      <c r="A407" s="210"/>
      <c r="B407" s="211"/>
      <c r="C407" s="210"/>
      <c r="D407" s="212" t="s">
        <v>158</v>
      </c>
      <c r="E407" s="213"/>
      <c r="F407" s="214" t="s">
        <v>943</v>
      </c>
      <c r="G407" s="210"/>
      <c r="H407" s="215">
        <v>17.600000000000001</v>
      </c>
      <c r="J407" s="210"/>
      <c r="K407" s="210"/>
      <c r="L407" s="123"/>
      <c r="M407" s="125"/>
      <c r="N407" s="126"/>
      <c r="O407" s="126"/>
      <c r="P407" s="126"/>
      <c r="Q407" s="126"/>
      <c r="R407" s="126"/>
      <c r="S407" s="126"/>
      <c r="T407" s="127"/>
      <c r="AT407" s="124" t="s">
        <v>158</v>
      </c>
      <c r="AU407" s="124" t="s">
        <v>82</v>
      </c>
      <c r="AV407" s="57" t="s">
        <v>82</v>
      </c>
      <c r="AW407" s="57" t="s">
        <v>31</v>
      </c>
      <c r="AX407" s="57" t="s">
        <v>80</v>
      </c>
      <c r="AY407" s="124" t="s">
        <v>142</v>
      </c>
    </row>
    <row r="408" spans="1:65" s="73" customFormat="1" ht="24.2" customHeight="1">
      <c r="A408" s="143"/>
      <c r="B408" s="144"/>
      <c r="C408" s="229" t="s">
        <v>944</v>
      </c>
      <c r="D408" s="204" t="s">
        <v>144</v>
      </c>
      <c r="E408" s="205" t="s">
        <v>945</v>
      </c>
      <c r="F408" s="206" t="s">
        <v>946</v>
      </c>
      <c r="G408" s="207" t="s">
        <v>601</v>
      </c>
      <c r="H408" s="61"/>
      <c r="I408" s="55"/>
      <c r="J408" s="209">
        <f>ROUND(I408*H408,2)</f>
        <v>0</v>
      </c>
      <c r="K408" s="206" t="s">
        <v>148</v>
      </c>
      <c r="L408" s="54"/>
      <c r="M408" s="56"/>
      <c r="N408" s="117" t="s">
        <v>40</v>
      </c>
      <c r="O408" s="118"/>
      <c r="P408" s="119">
        <f>O408*H408</f>
        <v>0</v>
      </c>
      <c r="Q408" s="119">
        <v>0</v>
      </c>
      <c r="R408" s="119">
        <f>Q408*H408</f>
        <v>0</v>
      </c>
      <c r="S408" s="119">
        <v>0</v>
      </c>
      <c r="T408" s="120">
        <f>S408*H408</f>
        <v>0</v>
      </c>
      <c r="U408" s="70"/>
      <c r="V408" s="70"/>
      <c r="W408" s="70"/>
      <c r="X408" s="70"/>
      <c r="Y408" s="70"/>
      <c r="Z408" s="70"/>
      <c r="AA408" s="70"/>
      <c r="AB408" s="70"/>
      <c r="AC408" s="70"/>
      <c r="AD408" s="70"/>
      <c r="AE408" s="70"/>
      <c r="AR408" s="121" t="s">
        <v>214</v>
      </c>
      <c r="AT408" s="121" t="s">
        <v>144</v>
      </c>
      <c r="AU408" s="121" t="s">
        <v>82</v>
      </c>
      <c r="AY408" s="66" t="s">
        <v>142</v>
      </c>
      <c r="BE408" s="122">
        <f>IF(N408="základní",J408,0)</f>
        <v>0</v>
      </c>
      <c r="BF408" s="122">
        <f>IF(N408="snížená",J408,0)</f>
        <v>0</v>
      </c>
      <c r="BG408" s="122">
        <f>IF(N408="zákl. přenesená",J408,0)</f>
        <v>0</v>
      </c>
      <c r="BH408" s="122">
        <f>IF(N408="sníž. přenesená",J408,0)</f>
        <v>0</v>
      </c>
      <c r="BI408" s="122">
        <f>IF(N408="nulová",J408,0)</f>
        <v>0</v>
      </c>
      <c r="BJ408" s="66" t="s">
        <v>80</v>
      </c>
      <c r="BK408" s="122">
        <f>ROUND(I408*H408,2)</f>
        <v>0</v>
      </c>
      <c r="BL408" s="66" t="s">
        <v>214</v>
      </c>
      <c r="BM408" s="121" t="s">
        <v>947</v>
      </c>
    </row>
    <row r="409" spans="1:65" s="53" customFormat="1" ht="22.9" customHeight="1">
      <c r="A409" s="197"/>
      <c r="B409" s="198"/>
      <c r="C409" s="197"/>
      <c r="D409" s="199" t="s">
        <v>74</v>
      </c>
      <c r="E409" s="202" t="s">
        <v>948</v>
      </c>
      <c r="F409" s="202" t="s">
        <v>949</v>
      </c>
      <c r="G409" s="197"/>
      <c r="H409" s="197"/>
      <c r="J409" s="203">
        <f>BK409</f>
        <v>0</v>
      </c>
      <c r="K409" s="197"/>
      <c r="L409" s="109"/>
      <c r="M409" s="111"/>
      <c r="N409" s="112"/>
      <c r="O409" s="112"/>
      <c r="P409" s="113">
        <f>SUM(P410:P420)</f>
        <v>0</v>
      </c>
      <c r="Q409" s="112"/>
      <c r="R409" s="113">
        <f>SUM(R410:R420)</f>
        <v>0.18975383999999998</v>
      </c>
      <c r="S409" s="112"/>
      <c r="T409" s="114">
        <f>SUM(T410:T420)</f>
        <v>0.23479149999999999</v>
      </c>
      <c r="AR409" s="110" t="s">
        <v>82</v>
      </c>
      <c r="AT409" s="115" t="s">
        <v>74</v>
      </c>
      <c r="AU409" s="115" t="s">
        <v>80</v>
      </c>
      <c r="AY409" s="110" t="s">
        <v>142</v>
      </c>
      <c r="BK409" s="116">
        <f>SUM(BK410:BK420)</f>
        <v>0</v>
      </c>
    </row>
    <row r="410" spans="1:65" s="73" customFormat="1" ht="33" customHeight="1">
      <c r="A410" s="143"/>
      <c r="B410" s="144"/>
      <c r="C410" s="229" t="s">
        <v>950</v>
      </c>
      <c r="D410" s="204" t="s">
        <v>144</v>
      </c>
      <c r="E410" s="205" t="s">
        <v>951</v>
      </c>
      <c r="F410" s="206" t="s">
        <v>952</v>
      </c>
      <c r="G410" s="207" t="s">
        <v>147</v>
      </c>
      <c r="H410" s="208">
        <v>5.2119999999999997</v>
      </c>
      <c r="I410" s="55"/>
      <c r="J410" s="209">
        <f>ROUND(I410*H410,2)</f>
        <v>0</v>
      </c>
      <c r="K410" s="206" t="s">
        <v>148</v>
      </c>
      <c r="L410" s="54"/>
      <c r="M410" s="56"/>
      <c r="N410" s="117" t="s">
        <v>40</v>
      </c>
      <c r="O410" s="118"/>
      <c r="P410" s="119">
        <f>O410*H410</f>
        <v>0</v>
      </c>
      <c r="Q410" s="119">
        <v>0</v>
      </c>
      <c r="R410" s="119">
        <f>Q410*H410</f>
        <v>0</v>
      </c>
      <c r="S410" s="119">
        <v>3.175E-2</v>
      </c>
      <c r="T410" s="120">
        <f>S410*H410</f>
        <v>0.16548099999999999</v>
      </c>
      <c r="U410" s="70"/>
      <c r="V410" s="70"/>
      <c r="W410" s="70"/>
      <c r="X410" s="70"/>
      <c r="Y410" s="70"/>
      <c r="Z410" s="70"/>
      <c r="AA410" s="70"/>
      <c r="AB410" s="70"/>
      <c r="AC410" s="70"/>
      <c r="AD410" s="70"/>
      <c r="AE410" s="70"/>
      <c r="AR410" s="121" t="s">
        <v>214</v>
      </c>
      <c r="AT410" s="121" t="s">
        <v>144</v>
      </c>
      <c r="AU410" s="121" t="s">
        <v>82</v>
      </c>
      <c r="AY410" s="66" t="s">
        <v>142</v>
      </c>
      <c r="BE410" s="122">
        <f>IF(N410="základní",J410,0)</f>
        <v>0</v>
      </c>
      <c r="BF410" s="122">
        <f>IF(N410="snížená",J410,0)</f>
        <v>0</v>
      </c>
      <c r="BG410" s="122">
        <f>IF(N410="zákl. přenesená",J410,0)</f>
        <v>0</v>
      </c>
      <c r="BH410" s="122">
        <f>IF(N410="sníž. přenesená",J410,0)</f>
        <v>0</v>
      </c>
      <c r="BI410" s="122">
        <f>IF(N410="nulová",J410,0)</f>
        <v>0</v>
      </c>
      <c r="BJ410" s="66" t="s">
        <v>80</v>
      </c>
      <c r="BK410" s="122">
        <f>ROUND(I410*H410,2)</f>
        <v>0</v>
      </c>
      <c r="BL410" s="66" t="s">
        <v>214</v>
      </c>
      <c r="BM410" s="121" t="s">
        <v>953</v>
      </c>
    </row>
    <row r="411" spans="1:65" s="57" customFormat="1">
      <c r="A411" s="210"/>
      <c r="B411" s="211"/>
      <c r="C411" s="210"/>
      <c r="D411" s="212" t="s">
        <v>158</v>
      </c>
      <c r="E411" s="213"/>
      <c r="F411" s="214" t="s">
        <v>954</v>
      </c>
      <c r="G411" s="210"/>
      <c r="H411" s="215">
        <v>5.2119999999999997</v>
      </c>
      <c r="J411" s="210"/>
      <c r="K411" s="210"/>
      <c r="L411" s="123"/>
      <c r="M411" s="125"/>
      <c r="N411" s="126"/>
      <c r="O411" s="126"/>
      <c r="P411" s="126"/>
      <c r="Q411" s="126"/>
      <c r="R411" s="126"/>
      <c r="S411" s="126"/>
      <c r="T411" s="127"/>
      <c r="AT411" s="124" t="s">
        <v>158</v>
      </c>
      <c r="AU411" s="124" t="s">
        <v>82</v>
      </c>
      <c r="AV411" s="57" t="s">
        <v>82</v>
      </c>
      <c r="AW411" s="57" t="s">
        <v>31</v>
      </c>
      <c r="AX411" s="57" t="s">
        <v>80</v>
      </c>
      <c r="AY411" s="124" t="s">
        <v>142</v>
      </c>
    </row>
    <row r="412" spans="1:65" s="73" customFormat="1" ht="24.2" customHeight="1">
      <c r="A412" s="143"/>
      <c r="B412" s="144"/>
      <c r="C412" s="229" t="s">
        <v>955</v>
      </c>
      <c r="D412" s="204" t="s">
        <v>144</v>
      </c>
      <c r="E412" s="205" t="s">
        <v>956</v>
      </c>
      <c r="F412" s="206" t="s">
        <v>957</v>
      </c>
      <c r="G412" s="207" t="s">
        <v>147</v>
      </c>
      <c r="H412" s="208">
        <v>5.52</v>
      </c>
      <c r="I412" s="55"/>
      <c r="J412" s="209">
        <f>ROUND(I412*H412,2)</f>
        <v>0</v>
      </c>
      <c r="K412" s="206" t="s">
        <v>148</v>
      </c>
      <c r="L412" s="54"/>
      <c r="M412" s="56"/>
      <c r="N412" s="117" t="s">
        <v>40</v>
      </c>
      <c r="O412" s="118"/>
      <c r="P412" s="119">
        <f>O412*H412</f>
        <v>0</v>
      </c>
      <c r="Q412" s="119">
        <v>2.8549999999999999E-2</v>
      </c>
      <c r="R412" s="119">
        <f>Q412*H412</f>
        <v>0.15759599999999999</v>
      </c>
      <c r="S412" s="119">
        <v>0</v>
      </c>
      <c r="T412" s="120">
        <f>S412*H412</f>
        <v>0</v>
      </c>
      <c r="U412" s="70"/>
      <c r="V412" s="70"/>
      <c r="W412" s="70"/>
      <c r="X412" s="70"/>
      <c r="Y412" s="70"/>
      <c r="Z412" s="70"/>
      <c r="AA412" s="70"/>
      <c r="AB412" s="70"/>
      <c r="AC412" s="70"/>
      <c r="AD412" s="70"/>
      <c r="AE412" s="70"/>
      <c r="AR412" s="121" t="s">
        <v>214</v>
      </c>
      <c r="AT412" s="121" t="s">
        <v>144</v>
      </c>
      <c r="AU412" s="121" t="s">
        <v>82</v>
      </c>
      <c r="AY412" s="66" t="s">
        <v>142</v>
      </c>
      <c r="BE412" s="122">
        <f>IF(N412="základní",J412,0)</f>
        <v>0</v>
      </c>
      <c r="BF412" s="122">
        <f>IF(N412="snížená",J412,0)</f>
        <v>0</v>
      </c>
      <c r="BG412" s="122">
        <f>IF(N412="zákl. přenesená",J412,0)</f>
        <v>0</v>
      </c>
      <c r="BH412" s="122">
        <f>IF(N412="sníž. přenesená",J412,0)</f>
        <v>0</v>
      </c>
      <c r="BI412" s="122">
        <f>IF(N412="nulová",J412,0)</f>
        <v>0</v>
      </c>
      <c r="BJ412" s="66" t="s">
        <v>80</v>
      </c>
      <c r="BK412" s="122">
        <f>ROUND(I412*H412,2)</f>
        <v>0</v>
      </c>
      <c r="BL412" s="66" t="s">
        <v>214</v>
      </c>
      <c r="BM412" s="121" t="s">
        <v>958</v>
      </c>
    </row>
    <row r="413" spans="1:65" s="57" customFormat="1">
      <c r="A413" s="210"/>
      <c r="B413" s="211"/>
      <c r="C413" s="210"/>
      <c r="D413" s="212" t="s">
        <v>158</v>
      </c>
      <c r="E413" s="213"/>
      <c r="F413" s="214" t="s">
        <v>959</v>
      </c>
      <c r="G413" s="210"/>
      <c r="H413" s="215">
        <v>5.52</v>
      </c>
      <c r="J413" s="210"/>
      <c r="K413" s="210"/>
      <c r="L413" s="123"/>
      <c r="M413" s="125"/>
      <c r="N413" s="126"/>
      <c r="O413" s="126"/>
      <c r="P413" s="126"/>
      <c r="Q413" s="126"/>
      <c r="R413" s="126"/>
      <c r="S413" s="126"/>
      <c r="T413" s="127"/>
      <c r="AT413" s="124" t="s">
        <v>158</v>
      </c>
      <c r="AU413" s="124" t="s">
        <v>82</v>
      </c>
      <c r="AV413" s="57" t="s">
        <v>82</v>
      </c>
      <c r="AW413" s="57" t="s">
        <v>31</v>
      </c>
      <c r="AX413" s="57" t="s">
        <v>80</v>
      </c>
      <c r="AY413" s="124" t="s">
        <v>142</v>
      </c>
    </row>
    <row r="414" spans="1:65" s="73" customFormat="1" ht="21.75" customHeight="1">
      <c r="A414" s="143"/>
      <c r="B414" s="144"/>
      <c r="C414" s="229" t="s">
        <v>960</v>
      </c>
      <c r="D414" s="204" t="s">
        <v>144</v>
      </c>
      <c r="E414" s="205" t="s">
        <v>961</v>
      </c>
      <c r="F414" s="206" t="s">
        <v>962</v>
      </c>
      <c r="G414" s="207" t="s">
        <v>147</v>
      </c>
      <c r="H414" s="208">
        <v>2.25</v>
      </c>
      <c r="I414" s="55"/>
      <c r="J414" s="209">
        <f>ROUND(I414*H414,2)</f>
        <v>0</v>
      </c>
      <c r="K414" s="206" t="s">
        <v>148</v>
      </c>
      <c r="L414" s="54"/>
      <c r="M414" s="56"/>
      <c r="N414" s="117" t="s">
        <v>40</v>
      </c>
      <c r="O414" s="118"/>
      <c r="P414" s="119">
        <f>O414*H414</f>
        <v>0</v>
      </c>
      <c r="Q414" s="119">
        <v>0</v>
      </c>
      <c r="R414" s="119">
        <f>Q414*H414</f>
        <v>0</v>
      </c>
      <c r="S414" s="119">
        <v>1.7250000000000001E-2</v>
      </c>
      <c r="T414" s="120">
        <f>S414*H414</f>
        <v>3.88125E-2</v>
      </c>
      <c r="U414" s="70"/>
      <c r="V414" s="70"/>
      <c r="W414" s="70"/>
      <c r="X414" s="70"/>
      <c r="Y414" s="70"/>
      <c r="Z414" s="70"/>
      <c r="AA414" s="70"/>
      <c r="AB414" s="70"/>
      <c r="AC414" s="70"/>
      <c r="AD414" s="70"/>
      <c r="AE414" s="70"/>
      <c r="AR414" s="121" t="s">
        <v>214</v>
      </c>
      <c r="AT414" s="121" t="s">
        <v>144</v>
      </c>
      <c r="AU414" s="121" t="s">
        <v>82</v>
      </c>
      <c r="AY414" s="66" t="s">
        <v>142</v>
      </c>
      <c r="BE414" s="122">
        <f>IF(N414="základní",J414,0)</f>
        <v>0</v>
      </c>
      <c r="BF414" s="122">
        <f>IF(N414="snížená",J414,0)</f>
        <v>0</v>
      </c>
      <c r="BG414" s="122">
        <f>IF(N414="zákl. přenesená",J414,0)</f>
        <v>0</v>
      </c>
      <c r="BH414" s="122">
        <f>IF(N414="sníž. přenesená",J414,0)</f>
        <v>0</v>
      </c>
      <c r="BI414" s="122">
        <f>IF(N414="nulová",J414,0)</f>
        <v>0</v>
      </c>
      <c r="BJ414" s="66" t="s">
        <v>80</v>
      </c>
      <c r="BK414" s="122">
        <f>ROUND(I414*H414,2)</f>
        <v>0</v>
      </c>
      <c r="BL414" s="66" t="s">
        <v>214</v>
      </c>
      <c r="BM414" s="121" t="s">
        <v>963</v>
      </c>
    </row>
    <row r="415" spans="1:65" s="57" customFormat="1">
      <c r="A415" s="210"/>
      <c r="B415" s="211"/>
      <c r="C415" s="210"/>
      <c r="D415" s="212" t="s">
        <v>158</v>
      </c>
      <c r="E415" s="213"/>
      <c r="F415" s="214" t="s">
        <v>964</v>
      </c>
      <c r="G415" s="210"/>
      <c r="H415" s="215">
        <v>2.25</v>
      </c>
      <c r="J415" s="210"/>
      <c r="K415" s="210"/>
      <c r="L415" s="123"/>
      <c r="M415" s="125"/>
      <c r="N415" s="126"/>
      <c r="O415" s="126"/>
      <c r="P415" s="126"/>
      <c r="Q415" s="126"/>
      <c r="R415" s="126"/>
      <c r="S415" s="126"/>
      <c r="T415" s="127"/>
      <c r="AT415" s="124" t="s">
        <v>158</v>
      </c>
      <c r="AU415" s="124" t="s">
        <v>82</v>
      </c>
      <c r="AV415" s="57" t="s">
        <v>82</v>
      </c>
      <c r="AW415" s="57" t="s">
        <v>31</v>
      </c>
      <c r="AX415" s="57" t="s">
        <v>80</v>
      </c>
      <c r="AY415" s="124" t="s">
        <v>142</v>
      </c>
    </row>
    <row r="416" spans="1:65" s="73" customFormat="1" ht="21.75" customHeight="1">
      <c r="A416" s="143"/>
      <c r="B416" s="144"/>
      <c r="C416" s="229" t="s">
        <v>965</v>
      </c>
      <c r="D416" s="204" t="s">
        <v>144</v>
      </c>
      <c r="E416" s="205" t="s">
        <v>966</v>
      </c>
      <c r="F416" s="206" t="s">
        <v>967</v>
      </c>
      <c r="G416" s="207" t="s">
        <v>147</v>
      </c>
      <c r="H416" s="208">
        <v>1.768</v>
      </c>
      <c r="I416" s="55"/>
      <c r="J416" s="209">
        <f>ROUND(I416*H416,2)</f>
        <v>0</v>
      </c>
      <c r="K416" s="206"/>
      <c r="L416" s="54"/>
      <c r="M416" s="56"/>
      <c r="N416" s="117" t="s">
        <v>40</v>
      </c>
      <c r="O416" s="118"/>
      <c r="P416" s="119">
        <f>O416*H416</f>
        <v>0</v>
      </c>
      <c r="Q416" s="119">
        <v>0</v>
      </c>
      <c r="R416" s="119">
        <f>Q416*H416</f>
        <v>0</v>
      </c>
      <c r="S416" s="119">
        <v>1.7250000000000001E-2</v>
      </c>
      <c r="T416" s="120">
        <f>S416*H416</f>
        <v>3.0498000000000004E-2</v>
      </c>
      <c r="U416" s="70"/>
      <c r="V416" s="70"/>
      <c r="W416" s="70"/>
      <c r="X416" s="70"/>
      <c r="Y416" s="70"/>
      <c r="Z416" s="70"/>
      <c r="AA416" s="70"/>
      <c r="AB416" s="70"/>
      <c r="AC416" s="70"/>
      <c r="AD416" s="70"/>
      <c r="AE416" s="70"/>
      <c r="AR416" s="121" t="s">
        <v>214</v>
      </c>
      <c r="AT416" s="121" t="s">
        <v>144</v>
      </c>
      <c r="AU416" s="121" t="s">
        <v>82</v>
      </c>
      <c r="AY416" s="66" t="s">
        <v>142</v>
      </c>
      <c r="BE416" s="122">
        <f>IF(N416="základní",J416,0)</f>
        <v>0</v>
      </c>
      <c r="BF416" s="122">
        <f>IF(N416="snížená",J416,0)</f>
        <v>0</v>
      </c>
      <c r="BG416" s="122">
        <f>IF(N416="zákl. přenesená",J416,0)</f>
        <v>0</v>
      </c>
      <c r="BH416" s="122">
        <f>IF(N416="sníž. přenesená",J416,0)</f>
        <v>0</v>
      </c>
      <c r="BI416" s="122">
        <f>IF(N416="nulová",J416,0)</f>
        <v>0</v>
      </c>
      <c r="BJ416" s="66" t="s">
        <v>80</v>
      </c>
      <c r="BK416" s="122">
        <f>ROUND(I416*H416,2)</f>
        <v>0</v>
      </c>
      <c r="BL416" s="66" t="s">
        <v>214</v>
      </c>
      <c r="BM416" s="121" t="s">
        <v>968</v>
      </c>
    </row>
    <row r="417" spans="1:65" s="57" customFormat="1">
      <c r="A417" s="210"/>
      <c r="B417" s="211"/>
      <c r="C417" s="210"/>
      <c r="D417" s="212" t="s">
        <v>158</v>
      </c>
      <c r="E417" s="213"/>
      <c r="F417" s="214" t="s">
        <v>969</v>
      </c>
      <c r="G417" s="210"/>
      <c r="H417" s="215">
        <v>1.768</v>
      </c>
      <c r="J417" s="210"/>
      <c r="K417" s="210"/>
      <c r="L417" s="123"/>
      <c r="M417" s="125"/>
      <c r="N417" s="126"/>
      <c r="O417" s="126"/>
      <c r="P417" s="126"/>
      <c r="Q417" s="126"/>
      <c r="R417" s="126"/>
      <c r="S417" s="126"/>
      <c r="T417" s="127"/>
      <c r="AT417" s="124" t="s">
        <v>158</v>
      </c>
      <c r="AU417" s="124" t="s">
        <v>82</v>
      </c>
      <c r="AV417" s="57" t="s">
        <v>82</v>
      </c>
      <c r="AW417" s="57" t="s">
        <v>31</v>
      </c>
      <c r="AX417" s="57" t="s">
        <v>80</v>
      </c>
      <c r="AY417" s="124" t="s">
        <v>142</v>
      </c>
    </row>
    <row r="418" spans="1:65" s="73" customFormat="1" ht="24.2" customHeight="1">
      <c r="A418" s="143"/>
      <c r="B418" s="144"/>
      <c r="C418" s="229" t="s">
        <v>970</v>
      </c>
      <c r="D418" s="204" t="s">
        <v>144</v>
      </c>
      <c r="E418" s="205" t="s">
        <v>971</v>
      </c>
      <c r="F418" s="206" t="s">
        <v>972</v>
      </c>
      <c r="G418" s="207" t="s">
        <v>193</v>
      </c>
      <c r="H418" s="208">
        <v>1.716</v>
      </c>
      <c r="I418" s="55"/>
      <c r="J418" s="209">
        <f>ROUND(I418*H418,2)</f>
        <v>0</v>
      </c>
      <c r="K418" s="206"/>
      <c r="L418" s="54"/>
      <c r="M418" s="56"/>
      <c r="N418" s="117" t="s">
        <v>40</v>
      </c>
      <c r="O418" s="118"/>
      <c r="P418" s="119">
        <f>O418*H418</f>
        <v>0</v>
      </c>
      <c r="Q418" s="119">
        <v>1.874E-2</v>
      </c>
      <c r="R418" s="119">
        <f>Q418*H418</f>
        <v>3.215784E-2</v>
      </c>
      <c r="S418" s="119">
        <v>0</v>
      </c>
      <c r="T418" s="120">
        <f>S418*H418</f>
        <v>0</v>
      </c>
      <c r="U418" s="70"/>
      <c r="V418" s="70"/>
      <c r="W418" s="70"/>
      <c r="X418" s="70"/>
      <c r="Y418" s="70"/>
      <c r="Z418" s="70"/>
      <c r="AA418" s="70"/>
      <c r="AB418" s="70"/>
      <c r="AC418" s="70"/>
      <c r="AD418" s="70"/>
      <c r="AE418" s="70"/>
      <c r="AR418" s="121" t="s">
        <v>214</v>
      </c>
      <c r="AT418" s="121" t="s">
        <v>144</v>
      </c>
      <c r="AU418" s="121" t="s">
        <v>82</v>
      </c>
      <c r="AY418" s="66" t="s">
        <v>142</v>
      </c>
      <c r="BE418" s="122">
        <f>IF(N418="základní",J418,0)</f>
        <v>0</v>
      </c>
      <c r="BF418" s="122">
        <f>IF(N418="snížená",J418,0)</f>
        <v>0</v>
      </c>
      <c r="BG418" s="122">
        <f>IF(N418="zákl. přenesená",J418,0)</f>
        <v>0</v>
      </c>
      <c r="BH418" s="122">
        <f>IF(N418="sníž. přenesená",J418,0)</f>
        <v>0</v>
      </c>
      <c r="BI418" s="122">
        <f>IF(N418="nulová",J418,0)</f>
        <v>0</v>
      </c>
      <c r="BJ418" s="66" t="s">
        <v>80</v>
      </c>
      <c r="BK418" s="122">
        <f>ROUND(I418*H418,2)</f>
        <v>0</v>
      </c>
      <c r="BL418" s="66" t="s">
        <v>214</v>
      </c>
      <c r="BM418" s="121" t="s">
        <v>973</v>
      </c>
    </row>
    <row r="419" spans="1:65" s="57" customFormat="1">
      <c r="A419" s="210"/>
      <c r="B419" s="211"/>
      <c r="C419" s="210"/>
      <c r="D419" s="212" t="s">
        <v>158</v>
      </c>
      <c r="E419" s="213"/>
      <c r="F419" s="214" t="s">
        <v>974</v>
      </c>
      <c r="G419" s="210"/>
      <c r="H419" s="215">
        <v>1.716</v>
      </c>
      <c r="J419" s="210"/>
      <c r="K419" s="210"/>
      <c r="L419" s="123"/>
      <c r="M419" s="125"/>
      <c r="N419" s="126"/>
      <c r="O419" s="126"/>
      <c r="P419" s="126"/>
      <c r="Q419" s="126"/>
      <c r="R419" s="126"/>
      <c r="S419" s="126"/>
      <c r="T419" s="127"/>
      <c r="AT419" s="124" t="s">
        <v>158</v>
      </c>
      <c r="AU419" s="124" t="s">
        <v>82</v>
      </c>
      <c r="AV419" s="57" t="s">
        <v>82</v>
      </c>
      <c r="AW419" s="57" t="s">
        <v>31</v>
      </c>
      <c r="AX419" s="57" t="s">
        <v>80</v>
      </c>
      <c r="AY419" s="124" t="s">
        <v>142</v>
      </c>
    </row>
    <row r="420" spans="1:65" s="73" customFormat="1" ht="24.2" customHeight="1">
      <c r="A420" s="143"/>
      <c r="B420" s="144"/>
      <c r="C420" s="229" t="s">
        <v>975</v>
      </c>
      <c r="D420" s="204" t="s">
        <v>144</v>
      </c>
      <c r="E420" s="205" t="s">
        <v>976</v>
      </c>
      <c r="F420" s="206" t="s">
        <v>977</v>
      </c>
      <c r="G420" s="207" t="s">
        <v>601</v>
      </c>
      <c r="H420" s="61"/>
      <c r="I420" s="55"/>
      <c r="J420" s="209">
        <f>ROUND(I420*H420,2)</f>
        <v>0</v>
      </c>
      <c r="K420" s="206" t="s">
        <v>148</v>
      </c>
      <c r="L420" s="54"/>
      <c r="M420" s="56"/>
      <c r="N420" s="117" t="s">
        <v>40</v>
      </c>
      <c r="O420" s="118"/>
      <c r="P420" s="119">
        <f>O420*H420</f>
        <v>0</v>
      </c>
      <c r="Q420" s="119">
        <v>0</v>
      </c>
      <c r="R420" s="119">
        <f>Q420*H420</f>
        <v>0</v>
      </c>
      <c r="S420" s="119">
        <v>0</v>
      </c>
      <c r="T420" s="120">
        <f>S420*H420</f>
        <v>0</v>
      </c>
      <c r="U420" s="70"/>
      <c r="V420" s="70"/>
      <c r="W420" s="70"/>
      <c r="X420" s="70"/>
      <c r="Y420" s="70"/>
      <c r="Z420" s="70"/>
      <c r="AA420" s="70"/>
      <c r="AB420" s="70"/>
      <c r="AC420" s="70"/>
      <c r="AD420" s="70"/>
      <c r="AE420" s="70"/>
      <c r="AR420" s="121" t="s">
        <v>214</v>
      </c>
      <c r="AT420" s="121" t="s">
        <v>144</v>
      </c>
      <c r="AU420" s="121" t="s">
        <v>82</v>
      </c>
      <c r="AY420" s="66" t="s">
        <v>142</v>
      </c>
      <c r="BE420" s="122">
        <f>IF(N420="základní",J420,0)</f>
        <v>0</v>
      </c>
      <c r="BF420" s="122">
        <f>IF(N420="snížená",J420,0)</f>
        <v>0</v>
      </c>
      <c r="BG420" s="122">
        <f>IF(N420="zákl. přenesená",J420,0)</f>
        <v>0</v>
      </c>
      <c r="BH420" s="122">
        <f>IF(N420="sníž. přenesená",J420,0)</f>
        <v>0</v>
      </c>
      <c r="BI420" s="122">
        <f>IF(N420="nulová",J420,0)</f>
        <v>0</v>
      </c>
      <c r="BJ420" s="66" t="s">
        <v>80</v>
      </c>
      <c r="BK420" s="122">
        <f>ROUND(I420*H420,2)</f>
        <v>0</v>
      </c>
      <c r="BL420" s="66" t="s">
        <v>214</v>
      </c>
      <c r="BM420" s="121" t="s">
        <v>978</v>
      </c>
    </row>
    <row r="421" spans="1:65" s="53" customFormat="1" ht="22.9" customHeight="1">
      <c r="A421" s="197"/>
      <c r="B421" s="198"/>
      <c r="C421" s="197"/>
      <c r="D421" s="199" t="s">
        <v>74</v>
      </c>
      <c r="E421" s="202" t="s">
        <v>979</v>
      </c>
      <c r="F421" s="202" t="s">
        <v>980</v>
      </c>
      <c r="G421" s="197"/>
      <c r="H421" s="197"/>
      <c r="J421" s="203">
        <f>BK421</f>
        <v>0</v>
      </c>
      <c r="K421" s="197"/>
      <c r="L421" s="109"/>
      <c r="M421" s="111"/>
      <c r="N421" s="112"/>
      <c r="O421" s="112"/>
      <c r="P421" s="113">
        <f>SUM(P422:P445)</f>
        <v>0</v>
      </c>
      <c r="Q421" s="112"/>
      <c r="R421" s="113">
        <f>SUM(R422:R445)</f>
        <v>0.21639299999999997</v>
      </c>
      <c r="S421" s="112"/>
      <c r="T421" s="114">
        <f>SUM(T422:T445)</f>
        <v>0.18296864000000002</v>
      </c>
      <c r="AR421" s="110" t="s">
        <v>82</v>
      </c>
      <c r="AT421" s="115" t="s">
        <v>74</v>
      </c>
      <c r="AU421" s="115" t="s">
        <v>80</v>
      </c>
      <c r="AY421" s="110" t="s">
        <v>142</v>
      </c>
      <c r="BK421" s="116">
        <f>SUM(BK422:BK445)</f>
        <v>0</v>
      </c>
    </row>
    <row r="422" spans="1:65" s="73" customFormat="1" ht="21.75" customHeight="1">
      <c r="A422" s="143"/>
      <c r="B422" s="144"/>
      <c r="C422" s="229" t="s">
        <v>981</v>
      </c>
      <c r="D422" s="204" t="s">
        <v>144</v>
      </c>
      <c r="E422" s="205" t="s">
        <v>982</v>
      </c>
      <c r="F422" s="206" t="s">
        <v>983</v>
      </c>
      <c r="G422" s="207" t="s">
        <v>147</v>
      </c>
      <c r="H422" s="208">
        <v>20.036000000000001</v>
      </c>
      <c r="I422" s="55"/>
      <c r="J422" s="209">
        <f>ROUND(I422*H422,2)</f>
        <v>0</v>
      </c>
      <c r="K422" s="206" t="s">
        <v>148</v>
      </c>
      <c r="L422" s="54"/>
      <c r="M422" s="56"/>
      <c r="N422" s="117" t="s">
        <v>40</v>
      </c>
      <c r="O422" s="118"/>
      <c r="P422" s="119">
        <f>O422*H422</f>
        <v>0</v>
      </c>
      <c r="Q422" s="119">
        <v>0</v>
      </c>
      <c r="R422" s="119">
        <f>Q422*H422</f>
        <v>0</v>
      </c>
      <c r="S422" s="119">
        <v>5.94E-3</v>
      </c>
      <c r="T422" s="120">
        <f>S422*H422</f>
        <v>0.11901384000000001</v>
      </c>
      <c r="U422" s="70"/>
      <c r="V422" s="70"/>
      <c r="W422" s="70"/>
      <c r="X422" s="70"/>
      <c r="Y422" s="70"/>
      <c r="Z422" s="70"/>
      <c r="AA422" s="70"/>
      <c r="AB422" s="70"/>
      <c r="AC422" s="70"/>
      <c r="AD422" s="70"/>
      <c r="AE422" s="70"/>
      <c r="AR422" s="121" t="s">
        <v>214</v>
      </c>
      <c r="AT422" s="121" t="s">
        <v>144</v>
      </c>
      <c r="AU422" s="121" t="s">
        <v>82</v>
      </c>
      <c r="AY422" s="66" t="s">
        <v>142</v>
      </c>
      <c r="BE422" s="122">
        <f>IF(N422="základní",J422,0)</f>
        <v>0</v>
      </c>
      <c r="BF422" s="122">
        <f>IF(N422="snížená",J422,0)</f>
        <v>0</v>
      </c>
      <c r="BG422" s="122">
        <f>IF(N422="zákl. přenesená",J422,0)</f>
        <v>0</v>
      </c>
      <c r="BH422" s="122">
        <f>IF(N422="sníž. přenesená",J422,0)</f>
        <v>0</v>
      </c>
      <c r="BI422" s="122">
        <f>IF(N422="nulová",J422,0)</f>
        <v>0</v>
      </c>
      <c r="BJ422" s="66" t="s">
        <v>80</v>
      </c>
      <c r="BK422" s="122">
        <f>ROUND(I422*H422,2)</f>
        <v>0</v>
      </c>
      <c r="BL422" s="66" t="s">
        <v>214</v>
      </c>
      <c r="BM422" s="121" t="s">
        <v>984</v>
      </c>
    </row>
    <row r="423" spans="1:65" s="57" customFormat="1">
      <c r="A423" s="210"/>
      <c r="B423" s="211"/>
      <c r="C423" s="210"/>
      <c r="D423" s="212" t="s">
        <v>158</v>
      </c>
      <c r="E423" s="213"/>
      <c r="F423" s="214" t="s">
        <v>985</v>
      </c>
      <c r="G423" s="210"/>
      <c r="H423" s="215">
        <v>20.036000000000001</v>
      </c>
      <c r="J423" s="210"/>
      <c r="K423" s="210"/>
      <c r="L423" s="123"/>
      <c r="M423" s="125"/>
      <c r="N423" s="126"/>
      <c r="O423" s="126"/>
      <c r="P423" s="126"/>
      <c r="Q423" s="126"/>
      <c r="R423" s="126"/>
      <c r="S423" s="126"/>
      <c r="T423" s="127"/>
      <c r="AT423" s="124" t="s">
        <v>158</v>
      </c>
      <c r="AU423" s="124" t="s">
        <v>82</v>
      </c>
      <c r="AV423" s="57" t="s">
        <v>82</v>
      </c>
      <c r="AW423" s="57" t="s">
        <v>31</v>
      </c>
      <c r="AX423" s="57" t="s">
        <v>80</v>
      </c>
      <c r="AY423" s="124" t="s">
        <v>142</v>
      </c>
    </row>
    <row r="424" spans="1:65" s="73" customFormat="1" ht="24.2" customHeight="1">
      <c r="A424" s="143"/>
      <c r="B424" s="144"/>
      <c r="C424" s="229" t="s">
        <v>986</v>
      </c>
      <c r="D424" s="204" t="s">
        <v>144</v>
      </c>
      <c r="E424" s="205" t="s">
        <v>987</v>
      </c>
      <c r="F424" s="206" t="s">
        <v>988</v>
      </c>
      <c r="G424" s="207" t="s">
        <v>193</v>
      </c>
      <c r="H424" s="208">
        <v>5.55</v>
      </c>
      <c r="I424" s="55"/>
      <c r="J424" s="209">
        <f>ROUND(I424*H424,2)</f>
        <v>0</v>
      </c>
      <c r="K424" s="206" t="s">
        <v>148</v>
      </c>
      <c r="L424" s="54"/>
      <c r="M424" s="56"/>
      <c r="N424" s="117" t="s">
        <v>40</v>
      </c>
      <c r="O424" s="118"/>
      <c r="P424" s="119">
        <f>O424*H424</f>
        <v>0</v>
      </c>
      <c r="Q424" s="119">
        <v>0</v>
      </c>
      <c r="R424" s="119">
        <f>Q424*H424</f>
        <v>0</v>
      </c>
      <c r="S424" s="119">
        <v>1.7700000000000001E-3</v>
      </c>
      <c r="T424" s="120">
        <f>S424*H424</f>
        <v>9.8235000000000006E-3</v>
      </c>
      <c r="U424" s="70"/>
      <c r="V424" s="70"/>
      <c r="W424" s="70"/>
      <c r="X424" s="70"/>
      <c r="Y424" s="70"/>
      <c r="Z424" s="70"/>
      <c r="AA424" s="70"/>
      <c r="AB424" s="70"/>
      <c r="AC424" s="70"/>
      <c r="AD424" s="70"/>
      <c r="AE424" s="70"/>
      <c r="AR424" s="121" t="s">
        <v>214</v>
      </c>
      <c r="AT424" s="121" t="s">
        <v>144</v>
      </c>
      <c r="AU424" s="121" t="s">
        <v>82</v>
      </c>
      <c r="AY424" s="66" t="s">
        <v>142</v>
      </c>
      <c r="BE424" s="122">
        <f>IF(N424="základní",J424,0)</f>
        <v>0</v>
      </c>
      <c r="BF424" s="122">
        <f>IF(N424="snížená",J424,0)</f>
        <v>0</v>
      </c>
      <c r="BG424" s="122">
        <f>IF(N424="zákl. přenesená",J424,0)</f>
        <v>0</v>
      </c>
      <c r="BH424" s="122">
        <f>IF(N424="sníž. přenesená",J424,0)</f>
        <v>0</v>
      </c>
      <c r="BI424" s="122">
        <f>IF(N424="nulová",J424,0)</f>
        <v>0</v>
      </c>
      <c r="BJ424" s="66" t="s">
        <v>80</v>
      </c>
      <c r="BK424" s="122">
        <f>ROUND(I424*H424,2)</f>
        <v>0</v>
      </c>
      <c r="BL424" s="66" t="s">
        <v>214</v>
      </c>
      <c r="BM424" s="121" t="s">
        <v>989</v>
      </c>
    </row>
    <row r="425" spans="1:65" s="73" customFormat="1" ht="24.2" customHeight="1">
      <c r="A425" s="143"/>
      <c r="B425" s="144"/>
      <c r="C425" s="229" t="s">
        <v>990</v>
      </c>
      <c r="D425" s="204" t="s">
        <v>144</v>
      </c>
      <c r="E425" s="205" t="s">
        <v>991</v>
      </c>
      <c r="F425" s="206" t="s">
        <v>992</v>
      </c>
      <c r="G425" s="207" t="s">
        <v>193</v>
      </c>
      <c r="H425" s="208">
        <v>3.61</v>
      </c>
      <c r="I425" s="55"/>
      <c r="J425" s="209">
        <f>ROUND(I425*H425,2)</f>
        <v>0</v>
      </c>
      <c r="K425" s="206" t="s">
        <v>148</v>
      </c>
      <c r="L425" s="54"/>
      <c r="M425" s="56"/>
      <c r="N425" s="117" t="s">
        <v>40</v>
      </c>
      <c r="O425" s="118"/>
      <c r="P425" s="119">
        <f>O425*H425</f>
        <v>0</v>
      </c>
      <c r="Q425" s="119">
        <v>0</v>
      </c>
      <c r="R425" s="119">
        <f>Q425*H425</f>
        <v>0</v>
      </c>
      <c r="S425" s="119">
        <v>1.91E-3</v>
      </c>
      <c r="T425" s="120">
        <f>S425*H425</f>
        <v>6.8950999999999995E-3</v>
      </c>
      <c r="U425" s="70"/>
      <c r="V425" s="70"/>
      <c r="W425" s="70"/>
      <c r="X425" s="70"/>
      <c r="Y425" s="70"/>
      <c r="Z425" s="70"/>
      <c r="AA425" s="70"/>
      <c r="AB425" s="70"/>
      <c r="AC425" s="70"/>
      <c r="AD425" s="70"/>
      <c r="AE425" s="70"/>
      <c r="AR425" s="121" t="s">
        <v>214</v>
      </c>
      <c r="AT425" s="121" t="s">
        <v>144</v>
      </c>
      <c r="AU425" s="121" t="s">
        <v>82</v>
      </c>
      <c r="AY425" s="66" t="s">
        <v>142</v>
      </c>
      <c r="BE425" s="122">
        <f>IF(N425="základní",J425,0)</f>
        <v>0</v>
      </c>
      <c r="BF425" s="122">
        <f>IF(N425="snížená",J425,0)</f>
        <v>0</v>
      </c>
      <c r="BG425" s="122">
        <f>IF(N425="zákl. přenesená",J425,0)</f>
        <v>0</v>
      </c>
      <c r="BH425" s="122">
        <f>IF(N425="sníž. přenesená",J425,0)</f>
        <v>0</v>
      </c>
      <c r="BI425" s="122">
        <f>IF(N425="nulová",J425,0)</f>
        <v>0</v>
      </c>
      <c r="BJ425" s="66" t="s">
        <v>80</v>
      </c>
      <c r="BK425" s="122">
        <f>ROUND(I425*H425,2)</f>
        <v>0</v>
      </c>
      <c r="BL425" s="66" t="s">
        <v>214</v>
      </c>
      <c r="BM425" s="121" t="s">
        <v>993</v>
      </c>
    </row>
    <row r="426" spans="1:65" s="73" customFormat="1" ht="16.5" customHeight="1">
      <c r="A426" s="143"/>
      <c r="B426" s="144"/>
      <c r="C426" s="229" t="s">
        <v>994</v>
      </c>
      <c r="D426" s="204" t="s">
        <v>144</v>
      </c>
      <c r="E426" s="205" t="s">
        <v>995</v>
      </c>
      <c r="F426" s="206" t="s">
        <v>996</v>
      </c>
      <c r="G426" s="207" t="s">
        <v>193</v>
      </c>
      <c r="H426" s="208">
        <v>3.42</v>
      </c>
      <c r="I426" s="55"/>
      <c r="J426" s="209">
        <f>ROUND(I426*H426,2)</f>
        <v>0</v>
      </c>
      <c r="K426" s="206" t="s">
        <v>148</v>
      </c>
      <c r="L426" s="54"/>
      <c r="M426" s="56"/>
      <c r="N426" s="117" t="s">
        <v>40</v>
      </c>
      <c r="O426" s="118"/>
      <c r="P426" s="119">
        <f>O426*H426</f>
        <v>0</v>
      </c>
      <c r="Q426" s="119">
        <v>0</v>
      </c>
      <c r="R426" s="119">
        <f>Q426*H426</f>
        <v>0</v>
      </c>
      <c r="S426" s="119">
        <v>1.67E-3</v>
      </c>
      <c r="T426" s="120">
        <f>S426*H426</f>
        <v>5.7114000000000002E-3</v>
      </c>
      <c r="U426" s="70"/>
      <c r="V426" s="70"/>
      <c r="W426" s="70"/>
      <c r="X426" s="70"/>
      <c r="Y426" s="70"/>
      <c r="Z426" s="70"/>
      <c r="AA426" s="70"/>
      <c r="AB426" s="70"/>
      <c r="AC426" s="70"/>
      <c r="AD426" s="70"/>
      <c r="AE426" s="70"/>
      <c r="AR426" s="121" t="s">
        <v>214</v>
      </c>
      <c r="AT426" s="121" t="s">
        <v>144</v>
      </c>
      <c r="AU426" s="121" t="s">
        <v>82</v>
      </c>
      <c r="AY426" s="66" t="s">
        <v>142</v>
      </c>
      <c r="BE426" s="122">
        <f>IF(N426="základní",J426,0)</f>
        <v>0</v>
      </c>
      <c r="BF426" s="122">
        <f>IF(N426="snížená",J426,0)</f>
        <v>0</v>
      </c>
      <c r="BG426" s="122">
        <f>IF(N426="zákl. přenesená",J426,0)</f>
        <v>0</v>
      </c>
      <c r="BH426" s="122">
        <f>IF(N426="sníž. přenesená",J426,0)</f>
        <v>0</v>
      </c>
      <c r="BI426" s="122">
        <f>IF(N426="nulová",J426,0)</f>
        <v>0</v>
      </c>
      <c r="BJ426" s="66" t="s">
        <v>80</v>
      </c>
      <c r="BK426" s="122">
        <f>ROUND(I426*H426,2)</f>
        <v>0</v>
      </c>
      <c r="BL426" s="66" t="s">
        <v>214</v>
      </c>
      <c r="BM426" s="121" t="s">
        <v>997</v>
      </c>
    </row>
    <row r="427" spans="1:65" s="57" customFormat="1">
      <c r="A427" s="210"/>
      <c r="B427" s="211"/>
      <c r="C427" s="210"/>
      <c r="D427" s="212" t="s">
        <v>158</v>
      </c>
      <c r="E427" s="213"/>
      <c r="F427" s="214" t="s">
        <v>998</v>
      </c>
      <c r="G427" s="210"/>
      <c r="H427" s="215">
        <v>3.42</v>
      </c>
      <c r="J427" s="210"/>
      <c r="K427" s="210"/>
      <c r="L427" s="123"/>
      <c r="M427" s="125"/>
      <c r="N427" s="126"/>
      <c r="O427" s="126"/>
      <c r="P427" s="126"/>
      <c r="Q427" s="126"/>
      <c r="R427" s="126"/>
      <c r="S427" s="126"/>
      <c r="T427" s="127"/>
      <c r="AT427" s="124" t="s">
        <v>158</v>
      </c>
      <c r="AU427" s="124" t="s">
        <v>82</v>
      </c>
      <c r="AV427" s="57" t="s">
        <v>82</v>
      </c>
      <c r="AW427" s="57" t="s">
        <v>31</v>
      </c>
      <c r="AX427" s="57" t="s">
        <v>80</v>
      </c>
      <c r="AY427" s="124" t="s">
        <v>142</v>
      </c>
    </row>
    <row r="428" spans="1:65" s="73" customFormat="1" ht="16.5" customHeight="1">
      <c r="A428" s="143"/>
      <c r="B428" s="144"/>
      <c r="C428" s="229" t="s">
        <v>999</v>
      </c>
      <c r="D428" s="204" t="s">
        <v>144</v>
      </c>
      <c r="E428" s="205" t="s">
        <v>1000</v>
      </c>
      <c r="F428" s="206" t="s">
        <v>1001</v>
      </c>
      <c r="G428" s="207" t="s">
        <v>193</v>
      </c>
      <c r="H428" s="208">
        <v>7.22</v>
      </c>
      <c r="I428" s="55"/>
      <c r="J428" s="209">
        <f>ROUND(I428*H428,2)</f>
        <v>0</v>
      </c>
      <c r="K428" s="206" t="s">
        <v>148</v>
      </c>
      <c r="L428" s="54"/>
      <c r="M428" s="56"/>
      <c r="N428" s="117" t="s">
        <v>40</v>
      </c>
      <c r="O428" s="118"/>
      <c r="P428" s="119">
        <f>O428*H428</f>
        <v>0</v>
      </c>
      <c r="Q428" s="119">
        <v>0</v>
      </c>
      <c r="R428" s="119">
        <f>Q428*H428</f>
        <v>0</v>
      </c>
      <c r="S428" s="119">
        <v>1.75E-3</v>
      </c>
      <c r="T428" s="120">
        <f>S428*H428</f>
        <v>1.2635E-2</v>
      </c>
      <c r="U428" s="70"/>
      <c r="V428" s="70"/>
      <c r="W428" s="70"/>
      <c r="X428" s="70"/>
      <c r="Y428" s="70"/>
      <c r="Z428" s="70"/>
      <c r="AA428" s="70"/>
      <c r="AB428" s="70"/>
      <c r="AC428" s="70"/>
      <c r="AD428" s="70"/>
      <c r="AE428" s="70"/>
      <c r="AR428" s="121" t="s">
        <v>214</v>
      </c>
      <c r="AT428" s="121" t="s">
        <v>144</v>
      </c>
      <c r="AU428" s="121" t="s">
        <v>82</v>
      </c>
      <c r="AY428" s="66" t="s">
        <v>142</v>
      </c>
      <c r="BE428" s="122">
        <f>IF(N428="základní",J428,0)</f>
        <v>0</v>
      </c>
      <c r="BF428" s="122">
        <f>IF(N428="snížená",J428,0)</f>
        <v>0</v>
      </c>
      <c r="BG428" s="122">
        <f>IF(N428="zákl. přenesená",J428,0)</f>
        <v>0</v>
      </c>
      <c r="BH428" s="122">
        <f>IF(N428="sníž. přenesená",J428,0)</f>
        <v>0</v>
      </c>
      <c r="BI428" s="122">
        <f>IF(N428="nulová",J428,0)</f>
        <v>0</v>
      </c>
      <c r="BJ428" s="66" t="s">
        <v>80</v>
      </c>
      <c r="BK428" s="122">
        <f>ROUND(I428*H428,2)</f>
        <v>0</v>
      </c>
      <c r="BL428" s="66" t="s">
        <v>214</v>
      </c>
      <c r="BM428" s="121" t="s">
        <v>1002</v>
      </c>
    </row>
    <row r="429" spans="1:65" s="57" customFormat="1">
      <c r="A429" s="210"/>
      <c r="B429" s="211"/>
      <c r="C429" s="210"/>
      <c r="D429" s="212" t="s">
        <v>158</v>
      </c>
      <c r="E429" s="213"/>
      <c r="F429" s="214" t="s">
        <v>1003</v>
      </c>
      <c r="G429" s="210"/>
      <c r="H429" s="215">
        <v>7.22</v>
      </c>
      <c r="J429" s="210"/>
      <c r="K429" s="210"/>
      <c r="L429" s="123"/>
      <c r="M429" s="125"/>
      <c r="N429" s="126"/>
      <c r="O429" s="126"/>
      <c r="P429" s="126"/>
      <c r="Q429" s="126"/>
      <c r="R429" s="126"/>
      <c r="S429" s="126"/>
      <c r="T429" s="127"/>
      <c r="AT429" s="124" t="s">
        <v>158</v>
      </c>
      <c r="AU429" s="124" t="s">
        <v>82</v>
      </c>
      <c r="AV429" s="57" t="s">
        <v>82</v>
      </c>
      <c r="AW429" s="57" t="s">
        <v>31</v>
      </c>
      <c r="AX429" s="57" t="s">
        <v>80</v>
      </c>
      <c r="AY429" s="124" t="s">
        <v>142</v>
      </c>
    </row>
    <row r="430" spans="1:65" s="73" customFormat="1" ht="16.5" customHeight="1">
      <c r="A430" s="143"/>
      <c r="B430" s="144"/>
      <c r="C430" s="229" t="s">
        <v>1004</v>
      </c>
      <c r="D430" s="204" t="s">
        <v>144</v>
      </c>
      <c r="E430" s="205" t="s">
        <v>1005</v>
      </c>
      <c r="F430" s="206" t="s">
        <v>1006</v>
      </c>
      <c r="G430" s="207" t="s">
        <v>193</v>
      </c>
      <c r="H430" s="208">
        <v>5.55</v>
      </c>
      <c r="I430" s="55"/>
      <c r="J430" s="209">
        <f>ROUND(I430*H430,2)</f>
        <v>0</v>
      </c>
      <c r="K430" s="206" t="s">
        <v>148</v>
      </c>
      <c r="L430" s="54"/>
      <c r="M430" s="56"/>
      <c r="N430" s="117" t="s">
        <v>40</v>
      </c>
      <c r="O430" s="118"/>
      <c r="P430" s="119">
        <f>O430*H430</f>
        <v>0</v>
      </c>
      <c r="Q430" s="119">
        <v>0</v>
      </c>
      <c r="R430" s="119">
        <f>Q430*H430</f>
        <v>0</v>
      </c>
      <c r="S430" s="119">
        <v>2.5999999999999999E-3</v>
      </c>
      <c r="T430" s="120">
        <f>S430*H430</f>
        <v>1.4429999999999998E-2</v>
      </c>
      <c r="U430" s="70"/>
      <c r="V430" s="70"/>
      <c r="W430" s="70"/>
      <c r="X430" s="70"/>
      <c r="Y430" s="70"/>
      <c r="Z430" s="70"/>
      <c r="AA430" s="70"/>
      <c r="AB430" s="70"/>
      <c r="AC430" s="70"/>
      <c r="AD430" s="70"/>
      <c r="AE430" s="70"/>
      <c r="AR430" s="121" t="s">
        <v>214</v>
      </c>
      <c r="AT430" s="121" t="s">
        <v>144</v>
      </c>
      <c r="AU430" s="121" t="s">
        <v>82</v>
      </c>
      <c r="AY430" s="66" t="s">
        <v>142</v>
      </c>
      <c r="BE430" s="122">
        <f>IF(N430="základní",J430,0)</f>
        <v>0</v>
      </c>
      <c r="BF430" s="122">
        <f>IF(N430="snížená",J430,0)</f>
        <v>0</v>
      </c>
      <c r="BG430" s="122">
        <f>IF(N430="zákl. přenesená",J430,0)</f>
        <v>0</v>
      </c>
      <c r="BH430" s="122">
        <f>IF(N430="sníž. přenesená",J430,0)</f>
        <v>0</v>
      </c>
      <c r="BI430" s="122">
        <f>IF(N430="nulová",J430,0)</f>
        <v>0</v>
      </c>
      <c r="BJ430" s="66" t="s">
        <v>80</v>
      </c>
      <c r="BK430" s="122">
        <f>ROUND(I430*H430,2)</f>
        <v>0</v>
      </c>
      <c r="BL430" s="66" t="s">
        <v>214</v>
      </c>
      <c r="BM430" s="121" t="s">
        <v>1007</v>
      </c>
    </row>
    <row r="431" spans="1:65" s="73" customFormat="1" ht="16.5" customHeight="1">
      <c r="A431" s="143"/>
      <c r="B431" s="144"/>
      <c r="C431" s="229" t="s">
        <v>1008</v>
      </c>
      <c r="D431" s="204" t="s">
        <v>144</v>
      </c>
      <c r="E431" s="205" t="s">
        <v>1009</v>
      </c>
      <c r="F431" s="206" t="s">
        <v>1010</v>
      </c>
      <c r="G431" s="207" t="s">
        <v>193</v>
      </c>
      <c r="H431" s="208">
        <v>3.67</v>
      </c>
      <c r="I431" s="55"/>
      <c r="J431" s="209">
        <f>ROUND(I431*H431,2)</f>
        <v>0</v>
      </c>
      <c r="K431" s="206" t="s">
        <v>148</v>
      </c>
      <c r="L431" s="54"/>
      <c r="M431" s="56"/>
      <c r="N431" s="117" t="s">
        <v>40</v>
      </c>
      <c r="O431" s="118"/>
      <c r="P431" s="119">
        <f>O431*H431</f>
        <v>0</v>
      </c>
      <c r="Q431" s="119">
        <v>0</v>
      </c>
      <c r="R431" s="119">
        <f>Q431*H431</f>
        <v>0</v>
      </c>
      <c r="S431" s="119">
        <v>3.9399999999999999E-3</v>
      </c>
      <c r="T431" s="120">
        <f>S431*H431</f>
        <v>1.44598E-2</v>
      </c>
      <c r="U431" s="70"/>
      <c r="V431" s="70"/>
      <c r="W431" s="70"/>
      <c r="X431" s="70"/>
      <c r="Y431" s="70"/>
      <c r="Z431" s="70"/>
      <c r="AA431" s="70"/>
      <c r="AB431" s="70"/>
      <c r="AC431" s="70"/>
      <c r="AD431" s="70"/>
      <c r="AE431" s="70"/>
      <c r="AR431" s="121" t="s">
        <v>214</v>
      </c>
      <c r="AT431" s="121" t="s">
        <v>144</v>
      </c>
      <c r="AU431" s="121" t="s">
        <v>82</v>
      </c>
      <c r="AY431" s="66" t="s">
        <v>142</v>
      </c>
      <c r="BE431" s="122">
        <f>IF(N431="základní",J431,0)</f>
        <v>0</v>
      </c>
      <c r="BF431" s="122">
        <f>IF(N431="snížená",J431,0)</f>
        <v>0</v>
      </c>
      <c r="BG431" s="122">
        <f>IF(N431="zákl. přenesená",J431,0)</f>
        <v>0</v>
      </c>
      <c r="BH431" s="122">
        <f>IF(N431="sníž. přenesená",J431,0)</f>
        <v>0</v>
      </c>
      <c r="BI431" s="122">
        <f>IF(N431="nulová",J431,0)</f>
        <v>0</v>
      </c>
      <c r="BJ431" s="66" t="s">
        <v>80</v>
      </c>
      <c r="BK431" s="122">
        <f>ROUND(I431*H431,2)</f>
        <v>0</v>
      </c>
      <c r="BL431" s="66" t="s">
        <v>214</v>
      </c>
      <c r="BM431" s="121" t="s">
        <v>1011</v>
      </c>
    </row>
    <row r="432" spans="1:65" s="73" customFormat="1" ht="37.9" customHeight="1">
      <c r="A432" s="143"/>
      <c r="B432" s="144"/>
      <c r="C432" s="229" t="s">
        <v>1012</v>
      </c>
      <c r="D432" s="204" t="s">
        <v>144</v>
      </c>
      <c r="E432" s="205" t="s">
        <v>1013</v>
      </c>
      <c r="F432" s="206" t="s">
        <v>1014</v>
      </c>
      <c r="G432" s="207" t="s">
        <v>147</v>
      </c>
      <c r="H432" s="208">
        <v>25.3</v>
      </c>
      <c r="I432" s="55"/>
      <c r="J432" s="209">
        <f>ROUND(I432*H432,2)</f>
        <v>0</v>
      </c>
      <c r="K432" s="206"/>
      <c r="L432" s="54"/>
      <c r="M432" s="56"/>
      <c r="N432" s="117" t="s">
        <v>40</v>
      </c>
      <c r="O432" s="118"/>
      <c r="P432" s="119">
        <f>O432*H432</f>
        <v>0</v>
      </c>
      <c r="Q432" s="119">
        <v>5.5999999999999999E-3</v>
      </c>
      <c r="R432" s="119">
        <f>Q432*H432</f>
        <v>0.14168</v>
      </c>
      <c r="S432" s="119">
        <v>0</v>
      </c>
      <c r="T432" s="120">
        <f>S432*H432</f>
        <v>0</v>
      </c>
      <c r="U432" s="70"/>
      <c r="V432" s="70"/>
      <c r="W432" s="70"/>
      <c r="X432" s="70"/>
      <c r="Y432" s="70"/>
      <c r="Z432" s="70"/>
      <c r="AA432" s="70"/>
      <c r="AB432" s="70"/>
      <c r="AC432" s="70"/>
      <c r="AD432" s="70"/>
      <c r="AE432" s="70"/>
      <c r="AR432" s="121" t="s">
        <v>214</v>
      </c>
      <c r="AT432" s="121" t="s">
        <v>144</v>
      </c>
      <c r="AU432" s="121" t="s">
        <v>82</v>
      </c>
      <c r="AY432" s="66" t="s">
        <v>142</v>
      </c>
      <c r="BE432" s="122">
        <f>IF(N432="základní",J432,0)</f>
        <v>0</v>
      </c>
      <c r="BF432" s="122">
        <f>IF(N432="snížená",J432,0)</f>
        <v>0</v>
      </c>
      <c r="BG432" s="122">
        <f>IF(N432="zákl. přenesená",J432,0)</f>
        <v>0</v>
      </c>
      <c r="BH432" s="122">
        <f>IF(N432="sníž. přenesená",J432,0)</f>
        <v>0</v>
      </c>
      <c r="BI432" s="122">
        <f>IF(N432="nulová",J432,0)</f>
        <v>0</v>
      </c>
      <c r="BJ432" s="66" t="s">
        <v>80</v>
      </c>
      <c r="BK432" s="122">
        <f>ROUND(I432*H432,2)</f>
        <v>0</v>
      </c>
      <c r="BL432" s="66" t="s">
        <v>214</v>
      </c>
      <c r="BM432" s="121" t="s">
        <v>1015</v>
      </c>
    </row>
    <row r="433" spans="1:65" s="57" customFormat="1">
      <c r="A433" s="210"/>
      <c r="B433" s="211"/>
      <c r="C433" s="210"/>
      <c r="D433" s="212" t="s">
        <v>158</v>
      </c>
      <c r="E433" s="210"/>
      <c r="F433" s="214" t="s">
        <v>1016</v>
      </c>
      <c r="G433" s="210"/>
      <c r="H433" s="215">
        <v>25.3</v>
      </c>
      <c r="J433" s="210"/>
      <c r="K433" s="210"/>
      <c r="L433" s="123"/>
      <c r="M433" s="125"/>
      <c r="N433" s="126"/>
      <c r="O433" s="126"/>
      <c r="P433" s="126"/>
      <c r="Q433" s="126"/>
      <c r="R433" s="126"/>
      <c r="S433" s="126"/>
      <c r="T433" s="127"/>
      <c r="AT433" s="124" t="s">
        <v>158</v>
      </c>
      <c r="AU433" s="124" t="s">
        <v>82</v>
      </c>
      <c r="AV433" s="57" t="s">
        <v>82</v>
      </c>
      <c r="AW433" s="57" t="s">
        <v>2</v>
      </c>
      <c r="AX433" s="57" t="s">
        <v>80</v>
      </c>
      <c r="AY433" s="124" t="s">
        <v>142</v>
      </c>
    </row>
    <row r="434" spans="1:65" s="73" customFormat="1" ht="24.2" customHeight="1">
      <c r="A434" s="143"/>
      <c r="B434" s="144"/>
      <c r="C434" s="229" t="s">
        <v>1017</v>
      </c>
      <c r="D434" s="204" t="s">
        <v>144</v>
      </c>
      <c r="E434" s="205" t="s">
        <v>1018</v>
      </c>
      <c r="F434" s="206" t="s">
        <v>1019</v>
      </c>
      <c r="G434" s="207" t="s">
        <v>193</v>
      </c>
      <c r="H434" s="208">
        <v>6.2</v>
      </c>
      <c r="I434" s="55"/>
      <c r="J434" s="209">
        <f t="shared" ref="J434:J445" si="80">ROUND(I434*H434,2)</f>
        <v>0</v>
      </c>
      <c r="K434" s="206" t="s">
        <v>148</v>
      </c>
      <c r="L434" s="54"/>
      <c r="M434" s="56"/>
      <c r="N434" s="117" t="s">
        <v>40</v>
      </c>
      <c r="O434" s="118"/>
      <c r="P434" s="119">
        <f t="shared" ref="P434:P445" si="81">O434*H434</f>
        <v>0</v>
      </c>
      <c r="Q434" s="119">
        <v>1.3699999999999999E-3</v>
      </c>
      <c r="R434" s="119">
        <f t="shared" ref="R434:R445" si="82">Q434*H434</f>
        <v>8.4939999999999998E-3</v>
      </c>
      <c r="S434" s="119">
        <v>0</v>
      </c>
      <c r="T434" s="120">
        <f t="shared" ref="T434:T445" si="83">S434*H434</f>
        <v>0</v>
      </c>
      <c r="U434" s="70"/>
      <c r="V434" s="70"/>
      <c r="W434" s="70"/>
      <c r="X434" s="70"/>
      <c r="Y434" s="70"/>
      <c r="Z434" s="70"/>
      <c r="AA434" s="70"/>
      <c r="AB434" s="70"/>
      <c r="AC434" s="70"/>
      <c r="AD434" s="70"/>
      <c r="AE434" s="70"/>
      <c r="AR434" s="121" t="s">
        <v>214</v>
      </c>
      <c r="AT434" s="121" t="s">
        <v>144</v>
      </c>
      <c r="AU434" s="121" t="s">
        <v>82</v>
      </c>
      <c r="AY434" s="66" t="s">
        <v>142</v>
      </c>
      <c r="BE434" s="122">
        <f t="shared" ref="BE434:BE445" si="84">IF(N434="základní",J434,0)</f>
        <v>0</v>
      </c>
      <c r="BF434" s="122">
        <f t="shared" ref="BF434:BF445" si="85">IF(N434="snížená",J434,0)</f>
        <v>0</v>
      </c>
      <c r="BG434" s="122">
        <f t="shared" ref="BG434:BG445" si="86">IF(N434="zákl. přenesená",J434,0)</f>
        <v>0</v>
      </c>
      <c r="BH434" s="122">
        <f t="shared" ref="BH434:BH445" si="87">IF(N434="sníž. přenesená",J434,0)</f>
        <v>0</v>
      </c>
      <c r="BI434" s="122">
        <f t="shared" ref="BI434:BI445" si="88">IF(N434="nulová",J434,0)</f>
        <v>0</v>
      </c>
      <c r="BJ434" s="66" t="s">
        <v>80</v>
      </c>
      <c r="BK434" s="122">
        <f t="shared" ref="BK434:BK445" si="89">ROUND(I434*H434,2)</f>
        <v>0</v>
      </c>
      <c r="BL434" s="66" t="s">
        <v>214</v>
      </c>
      <c r="BM434" s="121" t="s">
        <v>1020</v>
      </c>
    </row>
    <row r="435" spans="1:65" s="73" customFormat="1" ht="16.5" customHeight="1">
      <c r="A435" s="143"/>
      <c r="B435" s="144"/>
      <c r="C435" s="229" t="s">
        <v>1021</v>
      </c>
      <c r="D435" s="204" t="s">
        <v>144</v>
      </c>
      <c r="E435" s="205" t="s">
        <v>1022</v>
      </c>
      <c r="F435" s="206" t="s">
        <v>1023</v>
      </c>
      <c r="G435" s="207" t="s">
        <v>193</v>
      </c>
      <c r="H435" s="208">
        <v>6.2</v>
      </c>
      <c r="I435" s="55"/>
      <c r="J435" s="209">
        <f t="shared" si="80"/>
        <v>0</v>
      </c>
      <c r="K435" s="206"/>
      <c r="L435" s="54"/>
      <c r="M435" s="56"/>
      <c r="N435" s="117" t="s">
        <v>40</v>
      </c>
      <c r="O435" s="118"/>
      <c r="P435" s="119">
        <f t="shared" si="81"/>
        <v>0</v>
      </c>
      <c r="Q435" s="119">
        <v>1.3699999999999999E-3</v>
      </c>
      <c r="R435" s="119">
        <f t="shared" si="82"/>
        <v>8.4939999999999998E-3</v>
      </c>
      <c r="S435" s="119">
        <v>0</v>
      </c>
      <c r="T435" s="120">
        <f t="shared" si="83"/>
        <v>0</v>
      </c>
      <c r="U435" s="70"/>
      <c r="V435" s="70"/>
      <c r="W435" s="70"/>
      <c r="X435" s="70"/>
      <c r="Y435" s="70"/>
      <c r="Z435" s="70"/>
      <c r="AA435" s="70"/>
      <c r="AB435" s="70"/>
      <c r="AC435" s="70"/>
      <c r="AD435" s="70"/>
      <c r="AE435" s="70"/>
      <c r="AR435" s="121" t="s">
        <v>214</v>
      </c>
      <c r="AT435" s="121" t="s">
        <v>144</v>
      </c>
      <c r="AU435" s="121" t="s">
        <v>82</v>
      </c>
      <c r="AY435" s="66" t="s">
        <v>142</v>
      </c>
      <c r="BE435" s="122">
        <f t="shared" si="84"/>
        <v>0</v>
      </c>
      <c r="BF435" s="122">
        <f t="shared" si="85"/>
        <v>0</v>
      </c>
      <c r="BG435" s="122">
        <f t="shared" si="86"/>
        <v>0</v>
      </c>
      <c r="BH435" s="122">
        <f t="shared" si="87"/>
        <v>0</v>
      </c>
      <c r="BI435" s="122">
        <f t="shared" si="88"/>
        <v>0</v>
      </c>
      <c r="BJ435" s="66" t="s">
        <v>80</v>
      </c>
      <c r="BK435" s="122">
        <f t="shared" si="89"/>
        <v>0</v>
      </c>
      <c r="BL435" s="66" t="s">
        <v>214</v>
      </c>
      <c r="BM435" s="121" t="s">
        <v>1024</v>
      </c>
    </row>
    <row r="436" spans="1:65" s="73" customFormat="1" ht="33" customHeight="1">
      <c r="A436" s="143"/>
      <c r="B436" s="144"/>
      <c r="C436" s="229" t="s">
        <v>1025</v>
      </c>
      <c r="D436" s="204" t="s">
        <v>144</v>
      </c>
      <c r="E436" s="205" t="s">
        <v>1026</v>
      </c>
      <c r="F436" s="206" t="s">
        <v>1027</v>
      </c>
      <c r="G436" s="207" t="s">
        <v>193</v>
      </c>
      <c r="H436" s="208">
        <v>4</v>
      </c>
      <c r="I436" s="55"/>
      <c r="J436" s="209">
        <f t="shared" si="80"/>
        <v>0</v>
      </c>
      <c r="K436" s="206" t="s">
        <v>148</v>
      </c>
      <c r="L436" s="54"/>
      <c r="M436" s="56"/>
      <c r="N436" s="117" t="s">
        <v>40</v>
      </c>
      <c r="O436" s="118"/>
      <c r="P436" s="119">
        <f t="shared" si="81"/>
        <v>0</v>
      </c>
      <c r="Q436" s="119">
        <v>2.2399999999999998E-3</v>
      </c>
      <c r="R436" s="119">
        <f t="shared" si="82"/>
        <v>8.9599999999999992E-3</v>
      </c>
      <c r="S436" s="119">
        <v>0</v>
      </c>
      <c r="T436" s="120">
        <f t="shared" si="83"/>
        <v>0</v>
      </c>
      <c r="U436" s="70"/>
      <c r="V436" s="70"/>
      <c r="W436" s="70"/>
      <c r="X436" s="70"/>
      <c r="Y436" s="70"/>
      <c r="Z436" s="70"/>
      <c r="AA436" s="70"/>
      <c r="AB436" s="70"/>
      <c r="AC436" s="70"/>
      <c r="AD436" s="70"/>
      <c r="AE436" s="70"/>
      <c r="AR436" s="121" t="s">
        <v>214</v>
      </c>
      <c r="AT436" s="121" t="s">
        <v>144</v>
      </c>
      <c r="AU436" s="121" t="s">
        <v>82</v>
      </c>
      <c r="AY436" s="66" t="s">
        <v>142</v>
      </c>
      <c r="BE436" s="122">
        <f t="shared" si="84"/>
        <v>0</v>
      </c>
      <c r="BF436" s="122">
        <f t="shared" si="85"/>
        <v>0</v>
      </c>
      <c r="BG436" s="122">
        <f t="shared" si="86"/>
        <v>0</v>
      </c>
      <c r="BH436" s="122">
        <f t="shared" si="87"/>
        <v>0</v>
      </c>
      <c r="BI436" s="122">
        <f t="shared" si="88"/>
        <v>0</v>
      </c>
      <c r="BJ436" s="66" t="s">
        <v>80</v>
      </c>
      <c r="BK436" s="122">
        <f t="shared" si="89"/>
        <v>0</v>
      </c>
      <c r="BL436" s="66" t="s">
        <v>214</v>
      </c>
      <c r="BM436" s="121" t="s">
        <v>1028</v>
      </c>
    </row>
    <row r="437" spans="1:65" s="73" customFormat="1" ht="24.2" customHeight="1">
      <c r="A437" s="143"/>
      <c r="B437" s="144"/>
      <c r="C437" s="229" t="s">
        <v>1029</v>
      </c>
      <c r="D437" s="204" t="s">
        <v>144</v>
      </c>
      <c r="E437" s="205" t="s">
        <v>1030</v>
      </c>
      <c r="F437" s="206" t="s">
        <v>1031</v>
      </c>
      <c r="G437" s="207" t="s">
        <v>193</v>
      </c>
      <c r="H437" s="208">
        <v>2</v>
      </c>
      <c r="I437" s="55"/>
      <c r="J437" s="209">
        <f t="shared" si="80"/>
        <v>0</v>
      </c>
      <c r="K437" s="206" t="s">
        <v>148</v>
      </c>
      <c r="L437" s="54"/>
      <c r="M437" s="56"/>
      <c r="N437" s="117" t="s">
        <v>40</v>
      </c>
      <c r="O437" s="118"/>
      <c r="P437" s="119">
        <f t="shared" si="81"/>
        <v>0</v>
      </c>
      <c r="Q437" s="119">
        <v>1.2700000000000001E-3</v>
      </c>
      <c r="R437" s="119">
        <f t="shared" si="82"/>
        <v>2.5400000000000002E-3</v>
      </c>
      <c r="S437" s="119">
        <v>0</v>
      </c>
      <c r="T437" s="120">
        <f t="shared" si="83"/>
        <v>0</v>
      </c>
      <c r="U437" s="70"/>
      <c r="V437" s="70"/>
      <c r="W437" s="70"/>
      <c r="X437" s="70"/>
      <c r="Y437" s="70"/>
      <c r="Z437" s="70"/>
      <c r="AA437" s="70"/>
      <c r="AB437" s="70"/>
      <c r="AC437" s="70"/>
      <c r="AD437" s="70"/>
      <c r="AE437" s="70"/>
      <c r="AR437" s="121" t="s">
        <v>214</v>
      </c>
      <c r="AT437" s="121" t="s">
        <v>144</v>
      </c>
      <c r="AU437" s="121" t="s">
        <v>82</v>
      </c>
      <c r="AY437" s="66" t="s">
        <v>142</v>
      </c>
      <c r="BE437" s="122">
        <f t="shared" si="84"/>
        <v>0</v>
      </c>
      <c r="BF437" s="122">
        <f t="shared" si="85"/>
        <v>0</v>
      </c>
      <c r="BG437" s="122">
        <f t="shared" si="86"/>
        <v>0</v>
      </c>
      <c r="BH437" s="122">
        <f t="shared" si="87"/>
        <v>0</v>
      </c>
      <c r="BI437" s="122">
        <f t="shared" si="88"/>
        <v>0</v>
      </c>
      <c r="BJ437" s="66" t="s">
        <v>80</v>
      </c>
      <c r="BK437" s="122">
        <f t="shared" si="89"/>
        <v>0</v>
      </c>
      <c r="BL437" s="66" t="s">
        <v>214</v>
      </c>
      <c r="BM437" s="121" t="s">
        <v>1032</v>
      </c>
    </row>
    <row r="438" spans="1:65" s="73" customFormat="1" ht="24.2" customHeight="1">
      <c r="A438" s="143"/>
      <c r="B438" s="144"/>
      <c r="C438" s="229" t="s">
        <v>1033</v>
      </c>
      <c r="D438" s="204" t="s">
        <v>144</v>
      </c>
      <c r="E438" s="205" t="s">
        <v>1034</v>
      </c>
      <c r="F438" s="206" t="s">
        <v>1035</v>
      </c>
      <c r="G438" s="207" t="s">
        <v>193</v>
      </c>
      <c r="H438" s="208">
        <v>1.6</v>
      </c>
      <c r="I438" s="55"/>
      <c r="J438" s="209">
        <f t="shared" si="80"/>
        <v>0</v>
      </c>
      <c r="K438" s="206" t="s">
        <v>148</v>
      </c>
      <c r="L438" s="54"/>
      <c r="M438" s="56"/>
      <c r="N438" s="117" t="s">
        <v>40</v>
      </c>
      <c r="O438" s="118"/>
      <c r="P438" s="119">
        <f t="shared" si="81"/>
        <v>0</v>
      </c>
      <c r="Q438" s="119">
        <v>1.67E-3</v>
      </c>
      <c r="R438" s="119">
        <f t="shared" si="82"/>
        <v>2.6720000000000003E-3</v>
      </c>
      <c r="S438" s="119">
        <v>0</v>
      </c>
      <c r="T438" s="120">
        <f t="shared" si="83"/>
        <v>0</v>
      </c>
      <c r="U438" s="70"/>
      <c r="V438" s="70"/>
      <c r="W438" s="70"/>
      <c r="X438" s="70"/>
      <c r="Y438" s="70"/>
      <c r="Z438" s="70"/>
      <c r="AA438" s="70"/>
      <c r="AB438" s="70"/>
      <c r="AC438" s="70"/>
      <c r="AD438" s="70"/>
      <c r="AE438" s="70"/>
      <c r="AR438" s="121" t="s">
        <v>214</v>
      </c>
      <c r="AT438" s="121" t="s">
        <v>144</v>
      </c>
      <c r="AU438" s="121" t="s">
        <v>82</v>
      </c>
      <c r="AY438" s="66" t="s">
        <v>142</v>
      </c>
      <c r="BE438" s="122">
        <f t="shared" si="84"/>
        <v>0</v>
      </c>
      <c r="BF438" s="122">
        <f t="shared" si="85"/>
        <v>0</v>
      </c>
      <c r="BG438" s="122">
        <f t="shared" si="86"/>
        <v>0</v>
      </c>
      <c r="BH438" s="122">
        <f t="shared" si="87"/>
        <v>0</v>
      </c>
      <c r="BI438" s="122">
        <f t="shared" si="88"/>
        <v>0</v>
      </c>
      <c r="BJ438" s="66" t="s">
        <v>80</v>
      </c>
      <c r="BK438" s="122">
        <f t="shared" si="89"/>
        <v>0</v>
      </c>
      <c r="BL438" s="66" t="s">
        <v>214</v>
      </c>
      <c r="BM438" s="121" t="s">
        <v>1036</v>
      </c>
    </row>
    <row r="439" spans="1:65" s="73" customFormat="1" ht="24.2" customHeight="1">
      <c r="A439" s="143"/>
      <c r="B439" s="144"/>
      <c r="C439" s="229" t="s">
        <v>1037</v>
      </c>
      <c r="D439" s="204" t="s">
        <v>144</v>
      </c>
      <c r="E439" s="205" t="s">
        <v>1038</v>
      </c>
      <c r="F439" s="206" t="s">
        <v>1039</v>
      </c>
      <c r="G439" s="207" t="s">
        <v>193</v>
      </c>
      <c r="H439" s="208">
        <v>4</v>
      </c>
      <c r="I439" s="55"/>
      <c r="J439" s="209">
        <f t="shared" si="80"/>
        <v>0</v>
      </c>
      <c r="K439" s="206" t="s">
        <v>148</v>
      </c>
      <c r="L439" s="54"/>
      <c r="M439" s="56"/>
      <c r="N439" s="117" t="s">
        <v>40</v>
      </c>
      <c r="O439" s="118"/>
      <c r="P439" s="119">
        <f t="shared" si="81"/>
        <v>0</v>
      </c>
      <c r="Q439" s="119">
        <v>2.5500000000000002E-3</v>
      </c>
      <c r="R439" s="119">
        <f t="shared" si="82"/>
        <v>1.0200000000000001E-2</v>
      </c>
      <c r="S439" s="119">
        <v>0</v>
      </c>
      <c r="T439" s="120">
        <f t="shared" si="83"/>
        <v>0</v>
      </c>
      <c r="U439" s="70"/>
      <c r="V439" s="70"/>
      <c r="W439" s="70"/>
      <c r="X439" s="70"/>
      <c r="Y439" s="70"/>
      <c r="Z439" s="70"/>
      <c r="AA439" s="70"/>
      <c r="AB439" s="70"/>
      <c r="AC439" s="70"/>
      <c r="AD439" s="70"/>
      <c r="AE439" s="70"/>
      <c r="AR439" s="121" t="s">
        <v>214</v>
      </c>
      <c r="AT439" s="121" t="s">
        <v>144</v>
      </c>
      <c r="AU439" s="121" t="s">
        <v>82</v>
      </c>
      <c r="AY439" s="66" t="s">
        <v>142</v>
      </c>
      <c r="BE439" s="122">
        <f t="shared" si="84"/>
        <v>0</v>
      </c>
      <c r="BF439" s="122">
        <f t="shared" si="85"/>
        <v>0</v>
      </c>
      <c r="BG439" s="122">
        <f t="shared" si="86"/>
        <v>0</v>
      </c>
      <c r="BH439" s="122">
        <f t="shared" si="87"/>
        <v>0</v>
      </c>
      <c r="BI439" s="122">
        <f t="shared" si="88"/>
        <v>0</v>
      </c>
      <c r="BJ439" s="66" t="s">
        <v>80</v>
      </c>
      <c r="BK439" s="122">
        <f t="shared" si="89"/>
        <v>0</v>
      </c>
      <c r="BL439" s="66" t="s">
        <v>214</v>
      </c>
      <c r="BM439" s="121" t="s">
        <v>1040</v>
      </c>
    </row>
    <row r="440" spans="1:65" s="73" customFormat="1" ht="24.2" customHeight="1">
      <c r="A440" s="143"/>
      <c r="B440" s="144"/>
      <c r="C440" s="229" t="s">
        <v>1041</v>
      </c>
      <c r="D440" s="204" t="s">
        <v>144</v>
      </c>
      <c r="E440" s="205" t="s">
        <v>1042</v>
      </c>
      <c r="F440" s="206" t="s">
        <v>1043</v>
      </c>
      <c r="G440" s="207" t="s">
        <v>212</v>
      </c>
      <c r="H440" s="208">
        <v>1</v>
      </c>
      <c r="I440" s="55"/>
      <c r="J440" s="209">
        <f t="shared" si="80"/>
        <v>0</v>
      </c>
      <c r="K440" s="206" t="s">
        <v>148</v>
      </c>
      <c r="L440" s="54"/>
      <c r="M440" s="56"/>
      <c r="N440" s="117" t="s">
        <v>40</v>
      </c>
      <c r="O440" s="118"/>
      <c r="P440" s="119">
        <f t="shared" si="81"/>
        <v>0</v>
      </c>
      <c r="Q440" s="119">
        <v>2.5200000000000001E-3</v>
      </c>
      <c r="R440" s="119">
        <f t="shared" si="82"/>
        <v>2.5200000000000001E-3</v>
      </c>
      <c r="S440" s="119">
        <v>0</v>
      </c>
      <c r="T440" s="120">
        <f t="shared" si="83"/>
        <v>0</v>
      </c>
      <c r="U440" s="70"/>
      <c r="V440" s="70"/>
      <c r="W440" s="70"/>
      <c r="X440" s="70"/>
      <c r="Y440" s="70"/>
      <c r="Z440" s="70"/>
      <c r="AA440" s="70"/>
      <c r="AB440" s="70"/>
      <c r="AC440" s="70"/>
      <c r="AD440" s="70"/>
      <c r="AE440" s="70"/>
      <c r="AR440" s="121" t="s">
        <v>214</v>
      </c>
      <c r="AT440" s="121" t="s">
        <v>144</v>
      </c>
      <c r="AU440" s="121" t="s">
        <v>82</v>
      </c>
      <c r="AY440" s="66" t="s">
        <v>142</v>
      </c>
      <c r="BE440" s="122">
        <f t="shared" si="84"/>
        <v>0</v>
      </c>
      <c r="BF440" s="122">
        <f t="shared" si="85"/>
        <v>0</v>
      </c>
      <c r="BG440" s="122">
        <f t="shared" si="86"/>
        <v>0</v>
      </c>
      <c r="BH440" s="122">
        <f t="shared" si="87"/>
        <v>0</v>
      </c>
      <c r="BI440" s="122">
        <f t="shared" si="88"/>
        <v>0</v>
      </c>
      <c r="BJ440" s="66" t="s">
        <v>80</v>
      </c>
      <c r="BK440" s="122">
        <f t="shared" si="89"/>
        <v>0</v>
      </c>
      <c r="BL440" s="66" t="s">
        <v>214</v>
      </c>
      <c r="BM440" s="121" t="s">
        <v>1044</v>
      </c>
    </row>
    <row r="441" spans="1:65" s="73" customFormat="1" ht="24.2" customHeight="1">
      <c r="A441" s="143"/>
      <c r="B441" s="144"/>
      <c r="C441" s="229" t="s">
        <v>1045</v>
      </c>
      <c r="D441" s="204" t="s">
        <v>144</v>
      </c>
      <c r="E441" s="205" t="s">
        <v>1046</v>
      </c>
      <c r="F441" s="206" t="s">
        <v>1047</v>
      </c>
      <c r="G441" s="207" t="s">
        <v>193</v>
      </c>
      <c r="H441" s="208">
        <v>5.75</v>
      </c>
      <c r="I441" s="55"/>
      <c r="J441" s="209">
        <f t="shared" si="80"/>
        <v>0</v>
      </c>
      <c r="K441" s="206" t="s">
        <v>148</v>
      </c>
      <c r="L441" s="54"/>
      <c r="M441" s="56"/>
      <c r="N441" s="117" t="s">
        <v>40</v>
      </c>
      <c r="O441" s="118"/>
      <c r="P441" s="119">
        <f t="shared" si="81"/>
        <v>0</v>
      </c>
      <c r="Q441" s="119">
        <v>2.5999999999999999E-3</v>
      </c>
      <c r="R441" s="119">
        <f t="shared" si="82"/>
        <v>1.495E-2</v>
      </c>
      <c r="S441" s="119">
        <v>0</v>
      </c>
      <c r="T441" s="120">
        <f t="shared" si="83"/>
        <v>0</v>
      </c>
      <c r="U441" s="70"/>
      <c r="V441" s="70"/>
      <c r="W441" s="70"/>
      <c r="X441" s="70"/>
      <c r="Y441" s="70"/>
      <c r="Z441" s="70"/>
      <c r="AA441" s="70"/>
      <c r="AB441" s="70"/>
      <c r="AC441" s="70"/>
      <c r="AD441" s="70"/>
      <c r="AE441" s="70"/>
      <c r="AR441" s="121" t="s">
        <v>214</v>
      </c>
      <c r="AT441" s="121" t="s">
        <v>144</v>
      </c>
      <c r="AU441" s="121" t="s">
        <v>82</v>
      </c>
      <c r="AY441" s="66" t="s">
        <v>142</v>
      </c>
      <c r="BE441" s="122">
        <f t="shared" si="84"/>
        <v>0</v>
      </c>
      <c r="BF441" s="122">
        <f t="shared" si="85"/>
        <v>0</v>
      </c>
      <c r="BG441" s="122">
        <f t="shared" si="86"/>
        <v>0</v>
      </c>
      <c r="BH441" s="122">
        <f t="shared" si="87"/>
        <v>0</v>
      </c>
      <c r="BI441" s="122">
        <f t="shared" si="88"/>
        <v>0</v>
      </c>
      <c r="BJ441" s="66" t="s">
        <v>80</v>
      </c>
      <c r="BK441" s="122">
        <f t="shared" si="89"/>
        <v>0</v>
      </c>
      <c r="BL441" s="66" t="s">
        <v>214</v>
      </c>
      <c r="BM441" s="121" t="s">
        <v>1048</v>
      </c>
    </row>
    <row r="442" spans="1:65" s="73" customFormat="1" ht="16.5" customHeight="1">
      <c r="A442" s="143"/>
      <c r="B442" s="144"/>
      <c r="C442" s="229" t="s">
        <v>1049</v>
      </c>
      <c r="D442" s="204" t="s">
        <v>144</v>
      </c>
      <c r="E442" s="205" t="s">
        <v>1050</v>
      </c>
      <c r="F442" s="206" t="s">
        <v>1051</v>
      </c>
      <c r="G442" s="207" t="s">
        <v>212</v>
      </c>
      <c r="H442" s="208">
        <v>1</v>
      </c>
      <c r="I442" s="55"/>
      <c r="J442" s="209">
        <f t="shared" si="80"/>
        <v>0</v>
      </c>
      <c r="K442" s="206" t="s">
        <v>148</v>
      </c>
      <c r="L442" s="54"/>
      <c r="M442" s="56"/>
      <c r="N442" s="117" t="s">
        <v>40</v>
      </c>
      <c r="O442" s="118"/>
      <c r="P442" s="119">
        <f t="shared" si="81"/>
        <v>0</v>
      </c>
      <c r="Q442" s="119">
        <v>3.6000000000000002E-4</v>
      </c>
      <c r="R442" s="119">
        <f t="shared" si="82"/>
        <v>3.6000000000000002E-4</v>
      </c>
      <c r="S442" s="119">
        <v>0</v>
      </c>
      <c r="T442" s="120">
        <f t="shared" si="83"/>
        <v>0</v>
      </c>
      <c r="U442" s="70"/>
      <c r="V442" s="70"/>
      <c r="W442" s="70"/>
      <c r="X442" s="70"/>
      <c r="Y442" s="70"/>
      <c r="Z442" s="70"/>
      <c r="AA442" s="70"/>
      <c r="AB442" s="70"/>
      <c r="AC442" s="70"/>
      <c r="AD442" s="70"/>
      <c r="AE442" s="70"/>
      <c r="AR442" s="121" t="s">
        <v>214</v>
      </c>
      <c r="AT442" s="121" t="s">
        <v>144</v>
      </c>
      <c r="AU442" s="121" t="s">
        <v>82</v>
      </c>
      <c r="AY442" s="66" t="s">
        <v>142</v>
      </c>
      <c r="BE442" s="122">
        <f t="shared" si="84"/>
        <v>0</v>
      </c>
      <c r="BF442" s="122">
        <f t="shared" si="85"/>
        <v>0</v>
      </c>
      <c r="BG442" s="122">
        <f t="shared" si="86"/>
        <v>0</v>
      </c>
      <c r="BH442" s="122">
        <f t="shared" si="87"/>
        <v>0</v>
      </c>
      <c r="BI442" s="122">
        <f t="shared" si="88"/>
        <v>0</v>
      </c>
      <c r="BJ442" s="66" t="s">
        <v>80</v>
      </c>
      <c r="BK442" s="122">
        <f t="shared" si="89"/>
        <v>0</v>
      </c>
      <c r="BL442" s="66" t="s">
        <v>214</v>
      </c>
      <c r="BM442" s="121" t="s">
        <v>1052</v>
      </c>
    </row>
    <row r="443" spans="1:65" s="73" customFormat="1" ht="33" customHeight="1">
      <c r="A443" s="143"/>
      <c r="B443" s="144"/>
      <c r="C443" s="229" t="s">
        <v>1053</v>
      </c>
      <c r="D443" s="204" t="s">
        <v>144</v>
      </c>
      <c r="E443" s="205" t="s">
        <v>1054</v>
      </c>
      <c r="F443" s="206" t="s">
        <v>1055</v>
      </c>
      <c r="G443" s="207" t="s">
        <v>193</v>
      </c>
      <c r="H443" s="208">
        <v>3.7</v>
      </c>
      <c r="I443" s="55"/>
      <c r="J443" s="209">
        <f t="shared" si="80"/>
        <v>0</v>
      </c>
      <c r="K443" s="206" t="s">
        <v>148</v>
      </c>
      <c r="L443" s="54"/>
      <c r="M443" s="56"/>
      <c r="N443" s="117" t="s">
        <v>40</v>
      </c>
      <c r="O443" s="118"/>
      <c r="P443" s="119">
        <f t="shared" si="81"/>
        <v>0</v>
      </c>
      <c r="Q443" s="119">
        <v>2.5899999999999999E-3</v>
      </c>
      <c r="R443" s="119">
        <f t="shared" si="82"/>
        <v>9.5829999999999995E-3</v>
      </c>
      <c r="S443" s="119">
        <v>0</v>
      </c>
      <c r="T443" s="120">
        <f t="shared" si="83"/>
        <v>0</v>
      </c>
      <c r="U443" s="70"/>
      <c r="V443" s="70"/>
      <c r="W443" s="70"/>
      <c r="X443" s="70"/>
      <c r="Y443" s="70"/>
      <c r="Z443" s="70"/>
      <c r="AA443" s="70"/>
      <c r="AB443" s="70"/>
      <c r="AC443" s="70"/>
      <c r="AD443" s="70"/>
      <c r="AE443" s="70"/>
      <c r="AR443" s="121" t="s">
        <v>214</v>
      </c>
      <c r="AT443" s="121" t="s">
        <v>144</v>
      </c>
      <c r="AU443" s="121" t="s">
        <v>82</v>
      </c>
      <c r="AY443" s="66" t="s">
        <v>142</v>
      </c>
      <c r="BE443" s="122">
        <f t="shared" si="84"/>
        <v>0</v>
      </c>
      <c r="BF443" s="122">
        <f t="shared" si="85"/>
        <v>0</v>
      </c>
      <c r="BG443" s="122">
        <f t="shared" si="86"/>
        <v>0</v>
      </c>
      <c r="BH443" s="122">
        <f t="shared" si="87"/>
        <v>0</v>
      </c>
      <c r="BI443" s="122">
        <f t="shared" si="88"/>
        <v>0</v>
      </c>
      <c r="BJ443" s="66" t="s">
        <v>80</v>
      </c>
      <c r="BK443" s="122">
        <f t="shared" si="89"/>
        <v>0</v>
      </c>
      <c r="BL443" s="66" t="s">
        <v>214</v>
      </c>
      <c r="BM443" s="121" t="s">
        <v>1056</v>
      </c>
    </row>
    <row r="444" spans="1:65" s="73" customFormat="1" ht="24.2" customHeight="1">
      <c r="A444" s="143"/>
      <c r="B444" s="144"/>
      <c r="C444" s="229" t="s">
        <v>1057</v>
      </c>
      <c r="D444" s="204" t="s">
        <v>144</v>
      </c>
      <c r="E444" s="205" t="s">
        <v>1058</v>
      </c>
      <c r="F444" s="206" t="s">
        <v>1059</v>
      </c>
      <c r="G444" s="207" t="s">
        <v>193</v>
      </c>
      <c r="H444" s="208">
        <v>4.4000000000000004</v>
      </c>
      <c r="I444" s="55"/>
      <c r="J444" s="209">
        <f t="shared" si="80"/>
        <v>0</v>
      </c>
      <c r="K444" s="206"/>
      <c r="L444" s="54"/>
      <c r="M444" s="56"/>
      <c r="N444" s="117" t="s">
        <v>40</v>
      </c>
      <c r="O444" s="118"/>
      <c r="P444" s="119">
        <f t="shared" si="81"/>
        <v>0</v>
      </c>
      <c r="Q444" s="119">
        <v>1.3500000000000001E-3</v>
      </c>
      <c r="R444" s="119">
        <f t="shared" si="82"/>
        <v>5.9400000000000008E-3</v>
      </c>
      <c r="S444" s="119">
        <v>0</v>
      </c>
      <c r="T444" s="120">
        <f t="shared" si="83"/>
        <v>0</v>
      </c>
      <c r="U444" s="70"/>
      <c r="V444" s="70"/>
      <c r="W444" s="70"/>
      <c r="X444" s="70"/>
      <c r="Y444" s="70"/>
      <c r="Z444" s="70"/>
      <c r="AA444" s="70"/>
      <c r="AB444" s="70"/>
      <c r="AC444" s="70"/>
      <c r="AD444" s="70"/>
      <c r="AE444" s="70"/>
      <c r="AR444" s="121" t="s">
        <v>214</v>
      </c>
      <c r="AT444" s="121" t="s">
        <v>144</v>
      </c>
      <c r="AU444" s="121" t="s">
        <v>82</v>
      </c>
      <c r="AY444" s="66" t="s">
        <v>142</v>
      </c>
      <c r="BE444" s="122">
        <f t="shared" si="84"/>
        <v>0</v>
      </c>
      <c r="BF444" s="122">
        <f t="shared" si="85"/>
        <v>0</v>
      </c>
      <c r="BG444" s="122">
        <f t="shared" si="86"/>
        <v>0</v>
      </c>
      <c r="BH444" s="122">
        <f t="shared" si="87"/>
        <v>0</v>
      </c>
      <c r="BI444" s="122">
        <f t="shared" si="88"/>
        <v>0</v>
      </c>
      <c r="BJ444" s="66" t="s">
        <v>80</v>
      </c>
      <c r="BK444" s="122">
        <f t="shared" si="89"/>
        <v>0</v>
      </c>
      <c r="BL444" s="66" t="s">
        <v>214</v>
      </c>
      <c r="BM444" s="121" t="s">
        <v>1060</v>
      </c>
    </row>
    <row r="445" spans="1:65" s="73" customFormat="1" ht="24.2" customHeight="1">
      <c r="A445" s="143"/>
      <c r="B445" s="144"/>
      <c r="C445" s="229" t="s">
        <v>1061</v>
      </c>
      <c r="D445" s="204" t="s">
        <v>144</v>
      </c>
      <c r="E445" s="205" t="s">
        <v>1062</v>
      </c>
      <c r="F445" s="206" t="s">
        <v>1063</v>
      </c>
      <c r="G445" s="207" t="s">
        <v>601</v>
      </c>
      <c r="H445" s="61"/>
      <c r="I445" s="55"/>
      <c r="J445" s="209">
        <f t="shared" si="80"/>
        <v>0</v>
      </c>
      <c r="K445" s="206" t="s">
        <v>148</v>
      </c>
      <c r="L445" s="54"/>
      <c r="M445" s="56"/>
      <c r="N445" s="117" t="s">
        <v>40</v>
      </c>
      <c r="O445" s="118"/>
      <c r="P445" s="119">
        <f t="shared" si="81"/>
        <v>0</v>
      </c>
      <c r="Q445" s="119">
        <v>0</v>
      </c>
      <c r="R445" s="119">
        <f t="shared" si="82"/>
        <v>0</v>
      </c>
      <c r="S445" s="119">
        <v>0</v>
      </c>
      <c r="T445" s="120">
        <f t="shared" si="83"/>
        <v>0</v>
      </c>
      <c r="U445" s="70"/>
      <c r="V445" s="70"/>
      <c r="W445" s="70"/>
      <c r="X445" s="70"/>
      <c r="Y445" s="70"/>
      <c r="Z445" s="70"/>
      <c r="AA445" s="70"/>
      <c r="AB445" s="70"/>
      <c r="AC445" s="70"/>
      <c r="AD445" s="70"/>
      <c r="AE445" s="70"/>
      <c r="AR445" s="121" t="s">
        <v>214</v>
      </c>
      <c r="AT445" s="121" t="s">
        <v>144</v>
      </c>
      <c r="AU445" s="121" t="s">
        <v>82</v>
      </c>
      <c r="AY445" s="66" t="s">
        <v>142</v>
      </c>
      <c r="BE445" s="122">
        <f t="shared" si="84"/>
        <v>0</v>
      </c>
      <c r="BF445" s="122">
        <f t="shared" si="85"/>
        <v>0</v>
      </c>
      <c r="BG445" s="122">
        <f t="shared" si="86"/>
        <v>0</v>
      </c>
      <c r="BH445" s="122">
        <f t="shared" si="87"/>
        <v>0</v>
      </c>
      <c r="BI445" s="122">
        <f t="shared" si="88"/>
        <v>0</v>
      </c>
      <c r="BJ445" s="66" t="s">
        <v>80</v>
      </c>
      <c r="BK445" s="122">
        <f t="shared" si="89"/>
        <v>0</v>
      </c>
      <c r="BL445" s="66" t="s">
        <v>214</v>
      </c>
      <c r="BM445" s="121" t="s">
        <v>1064</v>
      </c>
    </row>
    <row r="446" spans="1:65" s="53" customFormat="1" ht="22.9" customHeight="1">
      <c r="A446" s="197"/>
      <c r="B446" s="198"/>
      <c r="C446" s="197"/>
      <c r="D446" s="199" t="s">
        <v>74</v>
      </c>
      <c r="E446" s="202" t="s">
        <v>1065</v>
      </c>
      <c r="F446" s="202" t="s">
        <v>1066</v>
      </c>
      <c r="G446" s="197"/>
      <c r="H446" s="197"/>
      <c r="J446" s="203">
        <f>BK446</f>
        <v>0</v>
      </c>
      <c r="K446" s="197"/>
      <c r="L446" s="109"/>
      <c r="M446" s="111"/>
      <c r="N446" s="112"/>
      <c r="O446" s="112"/>
      <c r="P446" s="113">
        <f>SUM(P447:P452)</f>
        <v>0</v>
      </c>
      <c r="Q446" s="112"/>
      <c r="R446" s="113">
        <f>SUM(R447:R452)</f>
        <v>0</v>
      </c>
      <c r="S446" s="112"/>
      <c r="T446" s="114">
        <f>SUM(T447:T452)</f>
        <v>0</v>
      </c>
      <c r="AR446" s="110" t="s">
        <v>82</v>
      </c>
      <c r="AT446" s="115" t="s">
        <v>74</v>
      </c>
      <c r="AU446" s="115" t="s">
        <v>80</v>
      </c>
      <c r="AY446" s="110" t="s">
        <v>142</v>
      </c>
      <c r="BK446" s="116">
        <f>SUM(BK447:BK452)</f>
        <v>0</v>
      </c>
    </row>
    <row r="447" spans="1:65" s="73" customFormat="1" ht="37.9" customHeight="1">
      <c r="A447" s="143"/>
      <c r="B447" s="144"/>
      <c r="C447" s="229" t="s">
        <v>1067</v>
      </c>
      <c r="D447" s="204" t="s">
        <v>144</v>
      </c>
      <c r="E447" s="205" t="s">
        <v>1068</v>
      </c>
      <c r="F447" s="206" t="s">
        <v>1069</v>
      </c>
      <c r="G447" s="207" t="s">
        <v>212</v>
      </c>
      <c r="H447" s="208">
        <v>2</v>
      </c>
      <c r="I447" s="55"/>
      <c r="J447" s="209">
        <f t="shared" ref="J447:J452" si="90">ROUND(I447*H447,2)</f>
        <v>0</v>
      </c>
      <c r="K447" s="206"/>
      <c r="L447" s="54"/>
      <c r="M447" s="56"/>
      <c r="N447" s="117" t="s">
        <v>40</v>
      </c>
      <c r="O447" s="118"/>
      <c r="P447" s="119">
        <f t="shared" ref="P447:P452" si="91">O447*H447</f>
        <v>0</v>
      </c>
      <c r="Q447" s="119">
        <v>0</v>
      </c>
      <c r="R447" s="119">
        <f t="shared" ref="R447:R452" si="92">Q447*H447</f>
        <v>0</v>
      </c>
      <c r="S447" s="119">
        <v>0</v>
      </c>
      <c r="T447" s="120">
        <f t="shared" ref="T447:T452" si="93">S447*H447</f>
        <v>0</v>
      </c>
      <c r="U447" s="70"/>
      <c r="V447" s="70"/>
      <c r="W447" s="70"/>
      <c r="X447" s="70"/>
      <c r="Y447" s="70"/>
      <c r="Z447" s="70"/>
      <c r="AA447" s="70"/>
      <c r="AB447" s="70"/>
      <c r="AC447" s="70"/>
      <c r="AD447" s="70"/>
      <c r="AE447" s="70"/>
      <c r="AR447" s="121" t="s">
        <v>214</v>
      </c>
      <c r="AT447" s="121" t="s">
        <v>144</v>
      </c>
      <c r="AU447" s="121" t="s">
        <v>82</v>
      </c>
      <c r="AY447" s="66" t="s">
        <v>142</v>
      </c>
      <c r="BE447" s="122">
        <f t="shared" ref="BE447:BE452" si="94">IF(N447="základní",J447,0)</f>
        <v>0</v>
      </c>
      <c r="BF447" s="122">
        <f t="shared" ref="BF447:BF452" si="95">IF(N447="snížená",J447,0)</f>
        <v>0</v>
      </c>
      <c r="BG447" s="122">
        <f t="shared" ref="BG447:BG452" si="96">IF(N447="zákl. přenesená",J447,0)</f>
        <v>0</v>
      </c>
      <c r="BH447" s="122">
        <f t="shared" ref="BH447:BH452" si="97">IF(N447="sníž. přenesená",J447,0)</f>
        <v>0</v>
      </c>
      <c r="BI447" s="122">
        <f t="shared" ref="BI447:BI452" si="98">IF(N447="nulová",J447,0)</f>
        <v>0</v>
      </c>
      <c r="BJ447" s="66" t="s">
        <v>80</v>
      </c>
      <c r="BK447" s="122">
        <f t="shared" ref="BK447:BK452" si="99">ROUND(I447*H447,2)</f>
        <v>0</v>
      </c>
      <c r="BL447" s="66" t="s">
        <v>214</v>
      </c>
      <c r="BM447" s="121" t="s">
        <v>1070</v>
      </c>
    </row>
    <row r="448" spans="1:65" s="73" customFormat="1" ht="37.9" customHeight="1">
      <c r="A448" s="143"/>
      <c r="B448" s="144"/>
      <c r="C448" s="229" t="s">
        <v>1071</v>
      </c>
      <c r="D448" s="204" t="s">
        <v>144</v>
      </c>
      <c r="E448" s="205" t="s">
        <v>1072</v>
      </c>
      <c r="F448" s="206" t="s">
        <v>1073</v>
      </c>
      <c r="G448" s="207" t="s">
        <v>212</v>
      </c>
      <c r="H448" s="208">
        <v>1</v>
      </c>
      <c r="I448" s="55"/>
      <c r="J448" s="209">
        <f t="shared" si="90"/>
        <v>0</v>
      </c>
      <c r="K448" s="206"/>
      <c r="L448" s="54"/>
      <c r="M448" s="56"/>
      <c r="N448" s="117" t="s">
        <v>40</v>
      </c>
      <c r="O448" s="118"/>
      <c r="P448" s="119">
        <f t="shared" si="91"/>
        <v>0</v>
      </c>
      <c r="Q448" s="119">
        <v>0</v>
      </c>
      <c r="R448" s="119">
        <f t="shared" si="92"/>
        <v>0</v>
      </c>
      <c r="S448" s="119">
        <v>0</v>
      </c>
      <c r="T448" s="120">
        <f t="shared" si="93"/>
        <v>0</v>
      </c>
      <c r="U448" s="70"/>
      <c r="V448" s="70"/>
      <c r="W448" s="70"/>
      <c r="X448" s="70"/>
      <c r="Y448" s="70"/>
      <c r="Z448" s="70"/>
      <c r="AA448" s="70"/>
      <c r="AB448" s="70"/>
      <c r="AC448" s="70"/>
      <c r="AD448" s="70"/>
      <c r="AE448" s="70"/>
      <c r="AR448" s="121" t="s">
        <v>214</v>
      </c>
      <c r="AT448" s="121" t="s">
        <v>144</v>
      </c>
      <c r="AU448" s="121" t="s">
        <v>82</v>
      </c>
      <c r="AY448" s="66" t="s">
        <v>142</v>
      </c>
      <c r="BE448" s="122">
        <f t="shared" si="94"/>
        <v>0</v>
      </c>
      <c r="BF448" s="122">
        <f t="shared" si="95"/>
        <v>0</v>
      </c>
      <c r="BG448" s="122">
        <f t="shared" si="96"/>
        <v>0</v>
      </c>
      <c r="BH448" s="122">
        <f t="shared" si="97"/>
        <v>0</v>
      </c>
      <c r="BI448" s="122">
        <f t="shared" si="98"/>
        <v>0</v>
      </c>
      <c r="BJ448" s="66" t="s">
        <v>80</v>
      </c>
      <c r="BK448" s="122">
        <f t="shared" si="99"/>
        <v>0</v>
      </c>
      <c r="BL448" s="66" t="s">
        <v>214</v>
      </c>
      <c r="BM448" s="121" t="s">
        <v>1074</v>
      </c>
    </row>
    <row r="449" spans="1:65" s="73" customFormat="1" ht="44.25" customHeight="1">
      <c r="A449" s="143"/>
      <c r="B449" s="144"/>
      <c r="C449" s="229" t="s">
        <v>1075</v>
      </c>
      <c r="D449" s="204" t="s">
        <v>144</v>
      </c>
      <c r="E449" s="205" t="s">
        <v>1076</v>
      </c>
      <c r="F449" s="206" t="s">
        <v>1077</v>
      </c>
      <c r="G449" s="207" t="s">
        <v>212</v>
      </c>
      <c r="H449" s="208">
        <v>1</v>
      </c>
      <c r="I449" s="55"/>
      <c r="J449" s="209">
        <f t="shared" si="90"/>
        <v>0</v>
      </c>
      <c r="K449" s="206"/>
      <c r="L449" s="54"/>
      <c r="M449" s="56"/>
      <c r="N449" s="117" t="s">
        <v>40</v>
      </c>
      <c r="O449" s="118"/>
      <c r="P449" s="119">
        <f t="shared" si="91"/>
        <v>0</v>
      </c>
      <c r="Q449" s="119">
        <v>0</v>
      </c>
      <c r="R449" s="119">
        <f t="shared" si="92"/>
        <v>0</v>
      </c>
      <c r="S449" s="119">
        <v>0</v>
      </c>
      <c r="T449" s="120">
        <f t="shared" si="93"/>
        <v>0</v>
      </c>
      <c r="U449" s="70"/>
      <c r="V449" s="70"/>
      <c r="W449" s="70"/>
      <c r="X449" s="70"/>
      <c r="Y449" s="70"/>
      <c r="Z449" s="70"/>
      <c r="AA449" s="70"/>
      <c r="AB449" s="70"/>
      <c r="AC449" s="70"/>
      <c r="AD449" s="70"/>
      <c r="AE449" s="70"/>
      <c r="AR449" s="121" t="s">
        <v>214</v>
      </c>
      <c r="AT449" s="121" t="s">
        <v>144</v>
      </c>
      <c r="AU449" s="121" t="s">
        <v>82</v>
      </c>
      <c r="AY449" s="66" t="s">
        <v>142</v>
      </c>
      <c r="BE449" s="122">
        <f t="shared" si="94"/>
        <v>0</v>
      </c>
      <c r="BF449" s="122">
        <f t="shared" si="95"/>
        <v>0</v>
      </c>
      <c r="BG449" s="122">
        <f t="shared" si="96"/>
        <v>0</v>
      </c>
      <c r="BH449" s="122">
        <f t="shared" si="97"/>
        <v>0</v>
      </c>
      <c r="BI449" s="122">
        <f t="shared" si="98"/>
        <v>0</v>
      </c>
      <c r="BJ449" s="66" t="s">
        <v>80</v>
      </c>
      <c r="BK449" s="122">
        <f t="shared" si="99"/>
        <v>0</v>
      </c>
      <c r="BL449" s="66" t="s">
        <v>214</v>
      </c>
      <c r="BM449" s="121" t="s">
        <v>1078</v>
      </c>
    </row>
    <row r="450" spans="1:65" s="73" customFormat="1" ht="44.25" customHeight="1">
      <c r="A450" s="143"/>
      <c r="B450" s="144"/>
      <c r="C450" s="229" t="s">
        <v>1079</v>
      </c>
      <c r="D450" s="204" t="s">
        <v>144</v>
      </c>
      <c r="E450" s="205" t="s">
        <v>1080</v>
      </c>
      <c r="F450" s="206" t="s">
        <v>1081</v>
      </c>
      <c r="G450" s="207" t="s">
        <v>162</v>
      </c>
      <c r="H450" s="208">
        <v>1</v>
      </c>
      <c r="I450" s="55"/>
      <c r="J450" s="209">
        <f t="shared" si="90"/>
        <v>0</v>
      </c>
      <c r="K450" s="206"/>
      <c r="L450" s="54"/>
      <c r="M450" s="56"/>
      <c r="N450" s="117" t="s">
        <v>40</v>
      </c>
      <c r="O450" s="118"/>
      <c r="P450" s="119">
        <f t="shared" si="91"/>
        <v>0</v>
      </c>
      <c r="Q450" s="119">
        <v>0</v>
      </c>
      <c r="R450" s="119">
        <f t="shared" si="92"/>
        <v>0</v>
      </c>
      <c r="S450" s="119">
        <v>0</v>
      </c>
      <c r="T450" s="120">
        <f t="shared" si="93"/>
        <v>0</v>
      </c>
      <c r="U450" s="70"/>
      <c r="V450" s="70"/>
      <c r="W450" s="70"/>
      <c r="X450" s="70"/>
      <c r="Y450" s="70"/>
      <c r="Z450" s="70"/>
      <c r="AA450" s="70"/>
      <c r="AB450" s="70"/>
      <c r="AC450" s="70"/>
      <c r="AD450" s="70"/>
      <c r="AE450" s="70"/>
      <c r="AR450" s="121" t="s">
        <v>214</v>
      </c>
      <c r="AT450" s="121" t="s">
        <v>144</v>
      </c>
      <c r="AU450" s="121" t="s">
        <v>82</v>
      </c>
      <c r="AY450" s="66" t="s">
        <v>142</v>
      </c>
      <c r="BE450" s="122">
        <f t="shared" si="94"/>
        <v>0</v>
      </c>
      <c r="BF450" s="122">
        <f t="shared" si="95"/>
        <v>0</v>
      </c>
      <c r="BG450" s="122">
        <f t="shared" si="96"/>
        <v>0</v>
      </c>
      <c r="BH450" s="122">
        <f t="shared" si="97"/>
        <v>0</v>
      </c>
      <c r="BI450" s="122">
        <f t="shared" si="98"/>
        <v>0</v>
      </c>
      <c r="BJ450" s="66" t="s">
        <v>80</v>
      </c>
      <c r="BK450" s="122">
        <f t="shared" si="99"/>
        <v>0</v>
      </c>
      <c r="BL450" s="66" t="s">
        <v>214</v>
      </c>
      <c r="BM450" s="121" t="s">
        <v>1082</v>
      </c>
    </row>
    <row r="451" spans="1:65" s="73" customFormat="1" ht="24.2" customHeight="1">
      <c r="A451" s="143"/>
      <c r="B451" s="144"/>
      <c r="C451" s="229" t="s">
        <v>1083</v>
      </c>
      <c r="D451" s="204" t="s">
        <v>144</v>
      </c>
      <c r="E451" s="205" t="s">
        <v>1084</v>
      </c>
      <c r="F451" s="206" t="s">
        <v>1085</v>
      </c>
      <c r="G451" s="207" t="s">
        <v>162</v>
      </c>
      <c r="H451" s="208">
        <v>2</v>
      </c>
      <c r="I451" s="55"/>
      <c r="J451" s="209">
        <f t="shared" si="90"/>
        <v>0</v>
      </c>
      <c r="K451" s="206"/>
      <c r="L451" s="54"/>
      <c r="M451" s="56"/>
      <c r="N451" s="117" t="s">
        <v>40</v>
      </c>
      <c r="O451" s="118"/>
      <c r="P451" s="119">
        <f t="shared" si="91"/>
        <v>0</v>
      </c>
      <c r="Q451" s="119">
        <v>0</v>
      </c>
      <c r="R451" s="119">
        <f t="shared" si="92"/>
        <v>0</v>
      </c>
      <c r="S451" s="119">
        <v>0</v>
      </c>
      <c r="T451" s="120">
        <f t="shared" si="93"/>
        <v>0</v>
      </c>
      <c r="U451" s="70"/>
      <c r="V451" s="70"/>
      <c r="W451" s="70"/>
      <c r="X451" s="70"/>
      <c r="Y451" s="70"/>
      <c r="Z451" s="70"/>
      <c r="AA451" s="70"/>
      <c r="AB451" s="70"/>
      <c r="AC451" s="70"/>
      <c r="AD451" s="70"/>
      <c r="AE451" s="70"/>
      <c r="AR451" s="121" t="s">
        <v>214</v>
      </c>
      <c r="AT451" s="121" t="s">
        <v>144</v>
      </c>
      <c r="AU451" s="121" t="s">
        <v>82</v>
      </c>
      <c r="AY451" s="66" t="s">
        <v>142</v>
      </c>
      <c r="BE451" s="122">
        <f t="shared" si="94"/>
        <v>0</v>
      </c>
      <c r="BF451" s="122">
        <f t="shared" si="95"/>
        <v>0</v>
      </c>
      <c r="BG451" s="122">
        <f t="shared" si="96"/>
        <v>0</v>
      </c>
      <c r="BH451" s="122">
        <f t="shared" si="97"/>
        <v>0</v>
      </c>
      <c r="BI451" s="122">
        <f t="shared" si="98"/>
        <v>0</v>
      </c>
      <c r="BJ451" s="66" t="s">
        <v>80</v>
      </c>
      <c r="BK451" s="122">
        <f t="shared" si="99"/>
        <v>0</v>
      </c>
      <c r="BL451" s="66" t="s">
        <v>214</v>
      </c>
      <c r="BM451" s="121" t="s">
        <v>1086</v>
      </c>
    </row>
    <row r="452" spans="1:65" s="73" customFormat="1" ht="24.2" customHeight="1">
      <c r="A452" s="143"/>
      <c r="B452" s="144"/>
      <c r="C452" s="229" t="s">
        <v>1087</v>
      </c>
      <c r="D452" s="204" t="s">
        <v>144</v>
      </c>
      <c r="E452" s="205" t="s">
        <v>1088</v>
      </c>
      <c r="F452" s="206" t="s">
        <v>1089</v>
      </c>
      <c r="G452" s="207" t="s">
        <v>601</v>
      </c>
      <c r="H452" s="61"/>
      <c r="I452" s="55"/>
      <c r="J452" s="209">
        <f t="shared" si="90"/>
        <v>0</v>
      </c>
      <c r="K452" s="206" t="s">
        <v>148</v>
      </c>
      <c r="L452" s="54"/>
      <c r="M452" s="56"/>
      <c r="N452" s="117" t="s">
        <v>40</v>
      </c>
      <c r="O452" s="118"/>
      <c r="P452" s="119">
        <f t="shared" si="91"/>
        <v>0</v>
      </c>
      <c r="Q452" s="119">
        <v>0</v>
      </c>
      <c r="R452" s="119">
        <f t="shared" si="92"/>
        <v>0</v>
      </c>
      <c r="S452" s="119">
        <v>0</v>
      </c>
      <c r="T452" s="120">
        <f t="shared" si="93"/>
        <v>0</v>
      </c>
      <c r="U452" s="70"/>
      <c r="V452" s="70"/>
      <c r="W452" s="70"/>
      <c r="X452" s="70"/>
      <c r="Y452" s="70"/>
      <c r="Z452" s="70"/>
      <c r="AA452" s="70"/>
      <c r="AB452" s="70"/>
      <c r="AC452" s="70"/>
      <c r="AD452" s="70"/>
      <c r="AE452" s="70"/>
      <c r="AR452" s="121" t="s">
        <v>214</v>
      </c>
      <c r="AT452" s="121" t="s">
        <v>144</v>
      </c>
      <c r="AU452" s="121" t="s">
        <v>82</v>
      </c>
      <c r="AY452" s="66" t="s">
        <v>142</v>
      </c>
      <c r="BE452" s="122">
        <f t="shared" si="94"/>
        <v>0</v>
      </c>
      <c r="BF452" s="122">
        <f t="shared" si="95"/>
        <v>0</v>
      </c>
      <c r="BG452" s="122">
        <f t="shared" si="96"/>
        <v>0</v>
      </c>
      <c r="BH452" s="122">
        <f t="shared" si="97"/>
        <v>0</v>
      </c>
      <c r="BI452" s="122">
        <f t="shared" si="98"/>
        <v>0</v>
      </c>
      <c r="BJ452" s="66" t="s">
        <v>80</v>
      </c>
      <c r="BK452" s="122">
        <f t="shared" si="99"/>
        <v>0</v>
      </c>
      <c r="BL452" s="66" t="s">
        <v>214</v>
      </c>
      <c r="BM452" s="121" t="s">
        <v>1090</v>
      </c>
    </row>
    <row r="453" spans="1:65" s="53" customFormat="1" ht="22.9" customHeight="1">
      <c r="A453" s="197"/>
      <c r="B453" s="198"/>
      <c r="C453" s="197"/>
      <c r="D453" s="199" t="s">
        <v>74</v>
      </c>
      <c r="E453" s="202" t="s">
        <v>1091</v>
      </c>
      <c r="F453" s="202" t="s">
        <v>1092</v>
      </c>
      <c r="G453" s="197"/>
      <c r="H453" s="197"/>
      <c r="J453" s="203">
        <f>BK453</f>
        <v>0</v>
      </c>
      <c r="K453" s="197"/>
      <c r="L453" s="109"/>
      <c r="M453" s="111"/>
      <c r="N453" s="112"/>
      <c r="O453" s="112"/>
      <c r="P453" s="113">
        <f>SUM(P454:P470)</f>
        <v>0</v>
      </c>
      <c r="Q453" s="112"/>
      <c r="R453" s="113">
        <f>SUM(R454:R470)</f>
        <v>3.7950000000000012E-2</v>
      </c>
      <c r="S453" s="112"/>
      <c r="T453" s="114">
        <f>SUM(T454:T470)</f>
        <v>0</v>
      </c>
      <c r="AR453" s="110" t="s">
        <v>82</v>
      </c>
      <c r="AT453" s="115" t="s">
        <v>74</v>
      </c>
      <c r="AU453" s="115" t="s">
        <v>80</v>
      </c>
      <c r="AY453" s="110" t="s">
        <v>142</v>
      </c>
      <c r="BK453" s="116">
        <f>SUM(BK454:BK470)</f>
        <v>0</v>
      </c>
    </row>
    <row r="454" spans="1:65" s="73" customFormat="1" ht="24.2" customHeight="1">
      <c r="A454" s="143"/>
      <c r="B454" s="144"/>
      <c r="C454" s="229" t="s">
        <v>1093</v>
      </c>
      <c r="D454" s="204" t="s">
        <v>144</v>
      </c>
      <c r="E454" s="205" t="s">
        <v>1094</v>
      </c>
      <c r="F454" s="206" t="s">
        <v>1095</v>
      </c>
      <c r="G454" s="207" t="s">
        <v>212</v>
      </c>
      <c r="H454" s="208">
        <v>1</v>
      </c>
      <c r="I454" s="55"/>
      <c r="J454" s="209">
        <f t="shared" ref="J454:J470" si="100">ROUND(I454*H454,2)</f>
        <v>0</v>
      </c>
      <c r="K454" s="206"/>
      <c r="L454" s="54"/>
      <c r="M454" s="56"/>
      <c r="N454" s="117" t="s">
        <v>40</v>
      </c>
      <c r="O454" s="118"/>
      <c r="P454" s="119">
        <f t="shared" ref="P454:P470" si="101">O454*H454</f>
        <v>0</v>
      </c>
      <c r="Q454" s="119">
        <v>1.4999999999999999E-4</v>
      </c>
      <c r="R454" s="119">
        <f t="shared" ref="R454:R470" si="102">Q454*H454</f>
        <v>1.4999999999999999E-4</v>
      </c>
      <c r="S454" s="119">
        <v>0</v>
      </c>
      <c r="T454" s="120">
        <f t="shared" ref="T454:T470" si="103">S454*H454</f>
        <v>0</v>
      </c>
      <c r="U454" s="70"/>
      <c r="V454" s="70"/>
      <c r="W454" s="70"/>
      <c r="X454" s="70"/>
      <c r="Y454" s="70"/>
      <c r="Z454" s="70"/>
      <c r="AA454" s="70"/>
      <c r="AB454" s="70"/>
      <c r="AC454" s="70"/>
      <c r="AD454" s="70"/>
      <c r="AE454" s="70"/>
      <c r="AR454" s="121" t="s">
        <v>214</v>
      </c>
      <c r="AT454" s="121" t="s">
        <v>144</v>
      </c>
      <c r="AU454" s="121" t="s">
        <v>82</v>
      </c>
      <c r="AY454" s="66" t="s">
        <v>142</v>
      </c>
      <c r="BE454" s="122">
        <f t="shared" ref="BE454:BE470" si="104">IF(N454="základní",J454,0)</f>
        <v>0</v>
      </c>
      <c r="BF454" s="122">
        <f t="shared" ref="BF454:BF470" si="105">IF(N454="snížená",J454,0)</f>
        <v>0</v>
      </c>
      <c r="BG454" s="122">
        <f t="shared" ref="BG454:BG470" si="106">IF(N454="zákl. přenesená",J454,0)</f>
        <v>0</v>
      </c>
      <c r="BH454" s="122">
        <f t="shared" ref="BH454:BH470" si="107">IF(N454="sníž. přenesená",J454,0)</f>
        <v>0</v>
      </c>
      <c r="BI454" s="122">
        <f t="shared" ref="BI454:BI470" si="108">IF(N454="nulová",J454,0)</f>
        <v>0</v>
      </c>
      <c r="BJ454" s="66" t="s">
        <v>80</v>
      </c>
      <c r="BK454" s="122">
        <f t="shared" ref="BK454:BK470" si="109">ROUND(I454*H454,2)</f>
        <v>0</v>
      </c>
      <c r="BL454" s="66" t="s">
        <v>214</v>
      </c>
      <c r="BM454" s="121" t="s">
        <v>1096</v>
      </c>
    </row>
    <row r="455" spans="1:65" s="73" customFormat="1" ht="24.2" customHeight="1">
      <c r="A455" s="143"/>
      <c r="B455" s="144"/>
      <c r="C455" s="229" t="s">
        <v>1097</v>
      </c>
      <c r="D455" s="204" t="s">
        <v>144</v>
      </c>
      <c r="E455" s="205" t="s">
        <v>1098</v>
      </c>
      <c r="F455" s="206" t="s">
        <v>1099</v>
      </c>
      <c r="G455" s="207" t="s">
        <v>212</v>
      </c>
      <c r="H455" s="208">
        <v>1</v>
      </c>
      <c r="I455" s="55"/>
      <c r="J455" s="209">
        <f t="shared" si="100"/>
        <v>0</v>
      </c>
      <c r="K455" s="206"/>
      <c r="L455" s="54"/>
      <c r="M455" s="56"/>
      <c r="N455" s="117" t="s">
        <v>40</v>
      </c>
      <c r="O455" s="118"/>
      <c r="P455" s="119">
        <f t="shared" si="101"/>
        <v>0</v>
      </c>
      <c r="Q455" s="119">
        <v>1.4999999999999999E-4</v>
      </c>
      <c r="R455" s="119">
        <f t="shared" si="102"/>
        <v>1.4999999999999999E-4</v>
      </c>
      <c r="S455" s="119">
        <v>0</v>
      </c>
      <c r="T455" s="120">
        <f t="shared" si="103"/>
        <v>0</v>
      </c>
      <c r="U455" s="70"/>
      <c r="V455" s="70"/>
      <c r="W455" s="70"/>
      <c r="X455" s="70"/>
      <c r="Y455" s="70"/>
      <c r="Z455" s="70"/>
      <c r="AA455" s="70"/>
      <c r="AB455" s="70"/>
      <c r="AC455" s="70"/>
      <c r="AD455" s="70"/>
      <c r="AE455" s="70"/>
      <c r="AR455" s="121" t="s">
        <v>214</v>
      </c>
      <c r="AT455" s="121" t="s">
        <v>144</v>
      </c>
      <c r="AU455" s="121" t="s">
        <v>82</v>
      </c>
      <c r="AY455" s="66" t="s">
        <v>142</v>
      </c>
      <c r="BE455" s="122">
        <f t="shared" si="104"/>
        <v>0</v>
      </c>
      <c r="BF455" s="122">
        <f t="shared" si="105"/>
        <v>0</v>
      </c>
      <c r="BG455" s="122">
        <f t="shared" si="106"/>
        <v>0</v>
      </c>
      <c r="BH455" s="122">
        <f t="shared" si="107"/>
        <v>0</v>
      </c>
      <c r="BI455" s="122">
        <f t="shared" si="108"/>
        <v>0</v>
      </c>
      <c r="BJ455" s="66" t="s">
        <v>80</v>
      </c>
      <c r="BK455" s="122">
        <f t="shared" si="109"/>
        <v>0</v>
      </c>
      <c r="BL455" s="66" t="s">
        <v>214</v>
      </c>
      <c r="BM455" s="121" t="s">
        <v>1100</v>
      </c>
    </row>
    <row r="456" spans="1:65" s="73" customFormat="1" ht="24.2" customHeight="1">
      <c r="A456" s="143"/>
      <c r="B456" s="144"/>
      <c r="C456" s="229" t="s">
        <v>1101</v>
      </c>
      <c r="D456" s="204" t="s">
        <v>144</v>
      </c>
      <c r="E456" s="205" t="s">
        <v>1102</v>
      </c>
      <c r="F456" s="206" t="s">
        <v>1103</v>
      </c>
      <c r="G456" s="207" t="s">
        <v>212</v>
      </c>
      <c r="H456" s="208">
        <v>1</v>
      </c>
      <c r="I456" s="55"/>
      <c r="J456" s="209">
        <f t="shared" si="100"/>
        <v>0</v>
      </c>
      <c r="K456" s="206"/>
      <c r="L456" s="54"/>
      <c r="M456" s="56"/>
      <c r="N456" s="117" t="s">
        <v>40</v>
      </c>
      <c r="O456" s="118"/>
      <c r="P456" s="119">
        <f t="shared" si="101"/>
        <v>0</v>
      </c>
      <c r="Q456" s="119">
        <v>1.4999999999999999E-4</v>
      </c>
      <c r="R456" s="119">
        <f t="shared" si="102"/>
        <v>1.4999999999999999E-4</v>
      </c>
      <c r="S456" s="119">
        <v>0</v>
      </c>
      <c r="T456" s="120">
        <f t="shared" si="103"/>
        <v>0</v>
      </c>
      <c r="U456" s="70"/>
      <c r="V456" s="70"/>
      <c r="W456" s="70"/>
      <c r="X456" s="70"/>
      <c r="Y456" s="70"/>
      <c r="Z456" s="70"/>
      <c r="AA456" s="70"/>
      <c r="AB456" s="70"/>
      <c r="AC456" s="70"/>
      <c r="AD456" s="70"/>
      <c r="AE456" s="70"/>
      <c r="AR456" s="121" t="s">
        <v>214</v>
      </c>
      <c r="AT456" s="121" t="s">
        <v>144</v>
      </c>
      <c r="AU456" s="121" t="s">
        <v>82</v>
      </c>
      <c r="AY456" s="66" t="s">
        <v>142</v>
      </c>
      <c r="BE456" s="122">
        <f t="shared" si="104"/>
        <v>0</v>
      </c>
      <c r="BF456" s="122">
        <f t="shared" si="105"/>
        <v>0</v>
      </c>
      <c r="BG456" s="122">
        <f t="shared" si="106"/>
        <v>0</v>
      </c>
      <c r="BH456" s="122">
        <f t="shared" si="107"/>
        <v>0</v>
      </c>
      <c r="BI456" s="122">
        <f t="shared" si="108"/>
        <v>0</v>
      </c>
      <c r="BJ456" s="66" t="s">
        <v>80</v>
      </c>
      <c r="BK456" s="122">
        <f t="shared" si="109"/>
        <v>0</v>
      </c>
      <c r="BL456" s="66" t="s">
        <v>214</v>
      </c>
      <c r="BM456" s="121" t="s">
        <v>1104</v>
      </c>
    </row>
    <row r="457" spans="1:65" s="73" customFormat="1" ht="24.2" customHeight="1">
      <c r="A457" s="143"/>
      <c r="B457" s="144"/>
      <c r="C457" s="229" t="s">
        <v>1105</v>
      </c>
      <c r="D457" s="204" t="s">
        <v>144</v>
      </c>
      <c r="E457" s="205" t="s">
        <v>1106</v>
      </c>
      <c r="F457" s="206" t="s">
        <v>1107</v>
      </c>
      <c r="G457" s="207" t="s">
        <v>212</v>
      </c>
      <c r="H457" s="208">
        <v>1</v>
      </c>
      <c r="I457" s="55"/>
      <c r="J457" s="209">
        <f t="shared" si="100"/>
        <v>0</v>
      </c>
      <c r="K457" s="206"/>
      <c r="L457" s="54"/>
      <c r="M457" s="56"/>
      <c r="N457" s="117" t="s">
        <v>40</v>
      </c>
      <c r="O457" s="118"/>
      <c r="P457" s="119">
        <f t="shared" si="101"/>
        <v>0</v>
      </c>
      <c r="Q457" s="119">
        <v>1.4999999999999999E-4</v>
      </c>
      <c r="R457" s="119">
        <f t="shared" si="102"/>
        <v>1.4999999999999999E-4</v>
      </c>
      <c r="S457" s="119">
        <v>0</v>
      </c>
      <c r="T457" s="120">
        <f t="shared" si="103"/>
        <v>0</v>
      </c>
      <c r="U457" s="70"/>
      <c r="V457" s="70"/>
      <c r="W457" s="70"/>
      <c r="X457" s="70"/>
      <c r="Y457" s="70"/>
      <c r="Z457" s="70"/>
      <c r="AA457" s="70"/>
      <c r="AB457" s="70"/>
      <c r="AC457" s="70"/>
      <c r="AD457" s="70"/>
      <c r="AE457" s="70"/>
      <c r="AR457" s="121" t="s">
        <v>214</v>
      </c>
      <c r="AT457" s="121" t="s">
        <v>144</v>
      </c>
      <c r="AU457" s="121" t="s">
        <v>82</v>
      </c>
      <c r="AY457" s="66" t="s">
        <v>142</v>
      </c>
      <c r="BE457" s="122">
        <f t="shared" si="104"/>
        <v>0</v>
      </c>
      <c r="BF457" s="122">
        <f t="shared" si="105"/>
        <v>0</v>
      </c>
      <c r="BG457" s="122">
        <f t="shared" si="106"/>
        <v>0</v>
      </c>
      <c r="BH457" s="122">
        <f t="shared" si="107"/>
        <v>0</v>
      </c>
      <c r="BI457" s="122">
        <f t="shared" si="108"/>
        <v>0</v>
      </c>
      <c r="BJ457" s="66" t="s">
        <v>80</v>
      </c>
      <c r="BK457" s="122">
        <f t="shared" si="109"/>
        <v>0</v>
      </c>
      <c r="BL457" s="66" t="s">
        <v>214</v>
      </c>
      <c r="BM457" s="121" t="s">
        <v>1108</v>
      </c>
    </row>
    <row r="458" spans="1:65" s="73" customFormat="1" ht="16.5" customHeight="1">
      <c r="A458" s="143"/>
      <c r="B458" s="144"/>
      <c r="C458" s="229" t="s">
        <v>1109</v>
      </c>
      <c r="D458" s="204" t="s">
        <v>144</v>
      </c>
      <c r="E458" s="205" t="s">
        <v>1110</v>
      </c>
      <c r="F458" s="206" t="s">
        <v>1111</v>
      </c>
      <c r="G458" s="207" t="s">
        <v>212</v>
      </c>
      <c r="H458" s="208">
        <v>2</v>
      </c>
      <c r="I458" s="55"/>
      <c r="J458" s="209">
        <f t="shared" si="100"/>
        <v>0</v>
      </c>
      <c r="K458" s="206"/>
      <c r="L458" s="54"/>
      <c r="M458" s="56"/>
      <c r="N458" s="117" t="s">
        <v>40</v>
      </c>
      <c r="O458" s="118"/>
      <c r="P458" s="119">
        <f t="shared" si="101"/>
        <v>0</v>
      </c>
      <c r="Q458" s="119">
        <v>1.4999999999999999E-4</v>
      </c>
      <c r="R458" s="119">
        <f t="shared" si="102"/>
        <v>2.9999999999999997E-4</v>
      </c>
      <c r="S458" s="119">
        <v>0</v>
      </c>
      <c r="T458" s="120">
        <f t="shared" si="103"/>
        <v>0</v>
      </c>
      <c r="U458" s="70"/>
      <c r="V458" s="70"/>
      <c r="W458" s="70"/>
      <c r="X458" s="70"/>
      <c r="Y458" s="70"/>
      <c r="Z458" s="70"/>
      <c r="AA458" s="70"/>
      <c r="AB458" s="70"/>
      <c r="AC458" s="70"/>
      <c r="AD458" s="70"/>
      <c r="AE458" s="70"/>
      <c r="AR458" s="121" t="s">
        <v>214</v>
      </c>
      <c r="AT458" s="121" t="s">
        <v>144</v>
      </c>
      <c r="AU458" s="121" t="s">
        <v>82</v>
      </c>
      <c r="AY458" s="66" t="s">
        <v>142</v>
      </c>
      <c r="BE458" s="122">
        <f t="shared" si="104"/>
        <v>0</v>
      </c>
      <c r="BF458" s="122">
        <f t="shared" si="105"/>
        <v>0</v>
      </c>
      <c r="BG458" s="122">
        <f t="shared" si="106"/>
        <v>0</v>
      </c>
      <c r="BH458" s="122">
        <f t="shared" si="107"/>
        <v>0</v>
      </c>
      <c r="BI458" s="122">
        <f t="shared" si="108"/>
        <v>0</v>
      </c>
      <c r="BJ458" s="66" t="s">
        <v>80</v>
      </c>
      <c r="BK458" s="122">
        <f t="shared" si="109"/>
        <v>0</v>
      </c>
      <c r="BL458" s="66" t="s">
        <v>214</v>
      </c>
      <c r="BM458" s="121" t="s">
        <v>1112</v>
      </c>
    </row>
    <row r="459" spans="1:65" s="73" customFormat="1" ht="24.2" customHeight="1">
      <c r="A459" s="143"/>
      <c r="B459" s="144"/>
      <c r="C459" s="229" t="s">
        <v>1113</v>
      </c>
      <c r="D459" s="204" t="s">
        <v>144</v>
      </c>
      <c r="E459" s="205" t="s">
        <v>1114</v>
      </c>
      <c r="F459" s="206" t="s">
        <v>1115</v>
      </c>
      <c r="G459" s="207" t="s">
        <v>212</v>
      </c>
      <c r="H459" s="208">
        <v>1</v>
      </c>
      <c r="I459" s="55"/>
      <c r="J459" s="209">
        <f t="shared" si="100"/>
        <v>0</v>
      </c>
      <c r="K459" s="206"/>
      <c r="L459" s="54"/>
      <c r="M459" s="56"/>
      <c r="N459" s="117" t="s">
        <v>40</v>
      </c>
      <c r="O459" s="118"/>
      <c r="P459" s="119">
        <f t="shared" si="101"/>
        <v>0</v>
      </c>
      <c r="Q459" s="119">
        <v>1.4999999999999999E-4</v>
      </c>
      <c r="R459" s="119">
        <f t="shared" si="102"/>
        <v>1.4999999999999999E-4</v>
      </c>
      <c r="S459" s="119">
        <v>0</v>
      </c>
      <c r="T459" s="120">
        <f t="shared" si="103"/>
        <v>0</v>
      </c>
      <c r="U459" s="70"/>
      <c r="V459" s="70"/>
      <c r="W459" s="70"/>
      <c r="X459" s="70"/>
      <c r="Y459" s="70"/>
      <c r="Z459" s="70"/>
      <c r="AA459" s="70"/>
      <c r="AB459" s="70"/>
      <c r="AC459" s="70"/>
      <c r="AD459" s="70"/>
      <c r="AE459" s="70"/>
      <c r="AR459" s="121" t="s">
        <v>214</v>
      </c>
      <c r="AT459" s="121" t="s">
        <v>144</v>
      </c>
      <c r="AU459" s="121" t="s">
        <v>82</v>
      </c>
      <c r="AY459" s="66" t="s">
        <v>142</v>
      </c>
      <c r="BE459" s="122">
        <f t="shared" si="104"/>
        <v>0</v>
      </c>
      <c r="BF459" s="122">
        <f t="shared" si="105"/>
        <v>0</v>
      </c>
      <c r="BG459" s="122">
        <f t="shared" si="106"/>
        <v>0</v>
      </c>
      <c r="BH459" s="122">
        <f t="shared" si="107"/>
        <v>0</v>
      </c>
      <c r="BI459" s="122">
        <f t="shared" si="108"/>
        <v>0</v>
      </c>
      <c r="BJ459" s="66" t="s">
        <v>80</v>
      </c>
      <c r="BK459" s="122">
        <f t="shared" si="109"/>
        <v>0</v>
      </c>
      <c r="BL459" s="66" t="s">
        <v>214</v>
      </c>
      <c r="BM459" s="121" t="s">
        <v>1116</v>
      </c>
    </row>
    <row r="460" spans="1:65" s="73" customFormat="1" ht="24.2" customHeight="1">
      <c r="A460" s="143"/>
      <c r="B460" s="144"/>
      <c r="C460" s="228" t="s">
        <v>1117</v>
      </c>
      <c r="D460" s="217" t="s">
        <v>205</v>
      </c>
      <c r="E460" s="218" t="s">
        <v>1118</v>
      </c>
      <c r="F460" s="219" t="s">
        <v>1119</v>
      </c>
      <c r="G460" s="220" t="s">
        <v>212</v>
      </c>
      <c r="H460" s="221">
        <v>2</v>
      </c>
      <c r="I460" s="58"/>
      <c r="J460" s="222">
        <f t="shared" si="100"/>
        <v>0</v>
      </c>
      <c r="K460" s="219"/>
      <c r="L460" s="128"/>
      <c r="M460" s="59"/>
      <c r="N460" s="129" t="s">
        <v>40</v>
      </c>
      <c r="O460" s="118"/>
      <c r="P460" s="119">
        <f t="shared" si="101"/>
        <v>0</v>
      </c>
      <c r="Q460" s="119">
        <v>5.5999999999999999E-3</v>
      </c>
      <c r="R460" s="119">
        <f t="shared" si="102"/>
        <v>1.12E-2</v>
      </c>
      <c r="S460" s="119">
        <v>0</v>
      </c>
      <c r="T460" s="120">
        <f t="shared" si="103"/>
        <v>0</v>
      </c>
      <c r="U460" s="70"/>
      <c r="V460" s="70"/>
      <c r="W460" s="70"/>
      <c r="X460" s="70"/>
      <c r="Y460" s="70"/>
      <c r="Z460" s="70"/>
      <c r="AA460" s="70"/>
      <c r="AB460" s="70"/>
      <c r="AC460" s="70"/>
      <c r="AD460" s="70"/>
      <c r="AE460" s="70"/>
      <c r="AR460" s="121" t="s">
        <v>285</v>
      </c>
      <c r="AT460" s="121" t="s">
        <v>205</v>
      </c>
      <c r="AU460" s="121" t="s">
        <v>82</v>
      </c>
      <c r="AY460" s="66" t="s">
        <v>142</v>
      </c>
      <c r="BE460" s="122">
        <f t="shared" si="104"/>
        <v>0</v>
      </c>
      <c r="BF460" s="122">
        <f t="shared" si="105"/>
        <v>0</v>
      </c>
      <c r="BG460" s="122">
        <f t="shared" si="106"/>
        <v>0</v>
      </c>
      <c r="BH460" s="122">
        <f t="shared" si="107"/>
        <v>0</v>
      </c>
      <c r="BI460" s="122">
        <f t="shared" si="108"/>
        <v>0</v>
      </c>
      <c r="BJ460" s="66" t="s">
        <v>80</v>
      </c>
      <c r="BK460" s="122">
        <f t="shared" si="109"/>
        <v>0</v>
      </c>
      <c r="BL460" s="66" t="s">
        <v>214</v>
      </c>
      <c r="BM460" s="121" t="s">
        <v>1120</v>
      </c>
    </row>
    <row r="461" spans="1:65" s="73" customFormat="1" ht="24.2" customHeight="1">
      <c r="A461" s="143"/>
      <c r="B461" s="144"/>
      <c r="C461" s="228" t="s">
        <v>1121</v>
      </c>
      <c r="D461" s="217" t="s">
        <v>205</v>
      </c>
      <c r="E461" s="218" t="s">
        <v>1122</v>
      </c>
      <c r="F461" s="219" t="s">
        <v>1123</v>
      </c>
      <c r="G461" s="220" t="s">
        <v>212</v>
      </c>
      <c r="H461" s="221">
        <v>1</v>
      </c>
      <c r="I461" s="58"/>
      <c r="J461" s="222">
        <f t="shared" si="100"/>
        <v>0</v>
      </c>
      <c r="K461" s="219"/>
      <c r="L461" s="128"/>
      <c r="M461" s="59"/>
      <c r="N461" s="129" t="s">
        <v>40</v>
      </c>
      <c r="O461" s="118"/>
      <c r="P461" s="119">
        <f t="shared" si="101"/>
        <v>0</v>
      </c>
      <c r="Q461" s="119">
        <v>5.5999999999999999E-3</v>
      </c>
      <c r="R461" s="119">
        <f t="shared" si="102"/>
        <v>5.5999999999999999E-3</v>
      </c>
      <c r="S461" s="119">
        <v>0</v>
      </c>
      <c r="T461" s="120">
        <f t="shared" si="103"/>
        <v>0</v>
      </c>
      <c r="U461" s="70"/>
      <c r="V461" s="70"/>
      <c r="W461" s="70"/>
      <c r="X461" s="70"/>
      <c r="Y461" s="70"/>
      <c r="Z461" s="70"/>
      <c r="AA461" s="70"/>
      <c r="AB461" s="70"/>
      <c r="AC461" s="70"/>
      <c r="AD461" s="70"/>
      <c r="AE461" s="70"/>
      <c r="AR461" s="121" t="s">
        <v>285</v>
      </c>
      <c r="AT461" s="121" t="s">
        <v>205</v>
      </c>
      <c r="AU461" s="121" t="s">
        <v>82</v>
      </c>
      <c r="AY461" s="66" t="s">
        <v>142</v>
      </c>
      <c r="BE461" s="122">
        <f t="shared" si="104"/>
        <v>0</v>
      </c>
      <c r="BF461" s="122">
        <f t="shared" si="105"/>
        <v>0</v>
      </c>
      <c r="BG461" s="122">
        <f t="shared" si="106"/>
        <v>0</v>
      </c>
      <c r="BH461" s="122">
        <f t="shared" si="107"/>
        <v>0</v>
      </c>
      <c r="BI461" s="122">
        <f t="shared" si="108"/>
        <v>0</v>
      </c>
      <c r="BJ461" s="66" t="s">
        <v>80</v>
      </c>
      <c r="BK461" s="122">
        <f t="shared" si="109"/>
        <v>0</v>
      </c>
      <c r="BL461" s="66" t="s">
        <v>214</v>
      </c>
      <c r="BM461" s="121" t="s">
        <v>1124</v>
      </c>
    </row>
    <row r="462" spans="1:65" s="73" customFormat="1" ht="24.2" customHeight="1">
      <c r="A462" s="143"/>
      <c r="B462" s="144"/>
      <c r="C462" s="228" t="s">
        <v>1125</v>
      </c>
      <c r="D462" s="217" t="s">
        <v>205</v>
      </c>
      <c r="E462" s="218" t="s">
        <v>1126</v>
      </c>
      <c r="F462" s="219" t="s">
        <v>1127</v>
      </c>
      <c r="G462" s="220" t="s">
        <v>212</v>
      </c>
      <c r="H462" s="221">
        <v>1</v>
      </c>
      <c r="I462" s="58"/>
      <c r="J462" s="222">
        <f t="shared" si="100"/>
        <v>0</v>
      </c>
      <c r="K462" s="219"/>
      <c r="L462" s="128"/>
      <c r="M462" s="59"/>
      <c r="N462" s="129" t="s">
        <v>40</v>
      </c>
      <c r="O462" s="118"/>
      <c r="P462" s="119">
        <f t="shared" si="101"/>
        <v>0</v>
      </c>
      <c r="Q462" s="119">
        <v>5.5999999999999999E-3</v>
      </c>
      <c r="R462" s="119">
        <f t="shared" si="102"/>
        <v>5.5999999999999999E-3</v>
      </c>
      <c r="S462" s="119">
        <v>0</v>
      </c>
      <c r="T462" s="120">
        <f t="shared" si="103"/>
        <v>0</v>
      </c>
      <c r="U462" s="70"/>
      <c r="V462" s="70"/>
      <c r="W462" s="70"/>
      <c r="X462" s="70"/>
      <c r="Y462" s="70"/>
      <c r="Z462" s="70"/>
      <c r="AA462" s="70"/>
      <c r="AB462" s="70"/>
      <c r="AC462" s="70"/>
      <c r="AD462" s="70"/>
      <c r="AE462" s="70"/>
      <c r="AR462" s="121" t="s">
        <v>285</v>
      </c>
      <c r="AT462" s="121" t="s">
        <v>205</v>
      </c>
      <c r="AU462" s="121" t="s">
        <v>82</v>
      </c>
      <c r="AY462" s="66" t="s">
        <v>142</v>
      </c>
      <c r="BE462" s="122">
        <f t="shared" si="104"/>
        <v>0</v>
      </c>
      <c r="BF462" s="122">
        <f t="shared" si="105"/>
        <v>0</v>
      </c>
      <c r="BG462" s="122">
        <f t="shared" si="106"/>
        <v>0</v>
      </c>
      <c r="BH462" s="122">
        <f t="shared" si="107"/>
        <v>0</v>
      </c>
      <c r="BI462" s="122">
        <f t="shared" si="108"/>
        <v>0</v>
      </c>
      <c r="BJ462" s="66" t="s">
        <v>80</v>
      </c>
      <c r="BK462" s="122">
        <f t="shared" si="109"/>
        <v>0</v>
      </c>
      <c r="BL462" s="66" t="s">
        <v>214</v>
      </c>
      <c r="BM462" s="121" t="s">
        <v>1128</v>
      </c>
    </row>
    <row r="463" spans="1:65" s="73" customFormat="1" ht="16.5" customHeight="1">
      <c r="A463" s="143"/>
      <c r="B463" s="144"/>
      <c r="C463" s="228" t="s">
        <v>1129</v>
      </c>
      <c r="D463" s="217" t="s">
        <v>205</v>
      </c>
      <c r="E463" s="218" t="s">
        <v>1130</v>
      </c>
      <c r="F463" s="219" t="s">
        <v>1131</v>
      </c>
      <c r="G463" s="220" t="s">
        <v>212</v>
      </c>
      <c r="H463" s="221">
        <v>4</v>
      </c>
      <c r="I463" s="58"/>
      <c r="J463" s="222">
        <f t="shared" si="100"/>
        <v>0</v>
      </c>
      <c r="K463" s="219"/>
      <c r="L463" s="128"/>
      <c r="M463" s="59"/>
      <c r="N463" s="129" t="s">
        <v>40</v>
      </c>
      <c r="O463" s="118"/>
      <c r="P463" s="119">
        <f t="shared" si="101"/>
        <v>0</v>
      </c>
      <c r="Q463" s="119">
        <v>1E-3</v>
      </c>
      <c r="R463" s="119">
        <f t="shared" si="102"/>
        <v>4.0000000000000001E-3</v>
      </c>
      <c r="S463" s="119">
        <v>0</v>
      </c>
      <c r="T463" s="120">
        <f t="shared" si="103"/>
        <v>0</v>
      </c>
      <c r="U463" s="70"/>
      <c r="V463" s="70"/>
      <c r="W463" s="70"/>
      <c r="X463" s="70"/>
      <c r="Y463" s="70"/>
      <c r="Z463" s="70"/>
      <c r="AA463" s="70"/>
      <c r="AB463" s="70"/>
      <c r="AC463" s="70"/>
      <c r="AD463" s="70"/>
      <c r="AE463" s="70"/>
      <c r="AR463" s="121" t="s">
        <v>285</v>
      </c>
      <c r="AT463" s="121" t="s">
        <v>205</v>
      </c>
      <c r="AU463" s="121" t="s">
        <v>82</v>
      </c>
      <c r="AY463" s="66" t="s">
        <v>142</v>
      </c>
      <c r="BE463" s="122">
        <f t="shared" si="104"/>
        <v>0</v>
      </c>
      <c r="BF463" s="122">
        <f t="shared" si="105"/>
        <v>0</v>
      </c>
      <c r="BG463" s="122">
        <f t="shared" si="106"/>
        <v>0</v>
      </c>
      <c r="BH463" s="122">
        <f t="shared" si="107"/>
        <v>0</v>
      </c>
      <c r="BI463" s="122">
        <f t="shared" si="108"/>
        <v>0</v>
      </c>
      <c r="BJ463" s="66" t="s">
        <v>80</v>
      </c>
      <c r="BK463" s="122">
        <f t="shared" si="109"/>
        <v>0</v>
      </c>
      <c r="BL463" s="66" t="s">
        <v>214</v>
      </c>
      <c r="BM463" s="121" t="s">
        <v>1132</v>
      </c>
    </row>
    <row r="464" spans="1:65" s="73" customFormat="1" ht="37.9" customHeight="1">
      <c r="A464" s="143"/>
      <c r="B464" s="144"/>
      <c r="C464" s="228" t="s">
        <v>1133</v>
      </c>
      <c r="D464" s="217" t="s">
        <v>205</v>
      </c>
      <c r="E464" s="218" t="s">
        <v>1134</v>
      </c>
      <c r="F464" s="219" t="s">
        <v>1135</v>
      </c>
      <c r="G464" s="220" t="s">
        <v>212</v>
      </c>
      <c r="H464" s="221">
        <v>1</v>
      </c>
      <c r="I464" s="58"/>
      <c r="J464" s="222">
        <f t="shared" si="100"/>
        <v>0</v>
      </c>
      <c r="K464" s="219"/>
      <c r="L464" s="128"/>
      <c r="M464" s="59"/>
      <c r="N464" s="129" t="s">
        <v>40</v>
      </c>
      <c r="O464" s="118"/>
      <c r="P464" s="119">
        <f t="shared" si="101"/>
        <v>0</v>
      </c>
      <c r="Q464" s="119">
        <v>1E-3</v>
      </c>
      <c r="R464" s="119">
        <f t="shared" si="102"/>
        <v>1E-3</v>
      </c>
      <c r="S464" s="119">
        <v>0</v>
      </c>
      <c r="T464" s="120">
        <f t="shared" si="103"/>
        <v>0</v>
      </c>
      <c r="U464" s="70"/>
      <c r="V464" s="70"/>
      <c r="W464" s="70"/>
      <c r="X464" s="70"/>
      <c r="Y464" s="70"/>
      <c r="Z464" s="70"/>
      <c r="AA464" s="70"/>
      <c r="AB464" s="70"/>
      <c r="AC464" s="70"/>
      <c r="AD464" s="70"/>
      <c r="AE464" s="70"/>
      <c r="AR464" s="121" t="s">
        <v>285</v>
      </c>
      <c r="AT464" s="121" t="s">
        <v>205</v>
      </c>
      <c r="AU464" s="121" t="s">
        <v>82</v>
      </c>
      <c r="AY464" s="66" t="s">
        <v>142</v>
      </c>
      <c r="BE464" s="122">
        <f t="shared" si="104"/>
        <v>0</v>
      </c>
      <c r="BF464" s="122">
        <f t="shared" si="105"/>
        <v>0</v>
      </c>
      <c r="BG464" s="122">
        <f t="shared" si="106"/>
        <v>0</v>
      </c>
      <c r="BH464" s="122">
        <f t="shared" si="107"/>
        <v>0</v>
      </c>
      <c r="BI464" s="122">
        <f t="shared" si="108"/>
        <v>0</v>
      </c>
      <c r="BJ464" s="66" t="s">
        <v>80</v>
      </c>
      <c r="BK464" s="122">
        <f t="shared" si="109"/>
        <v>0</v>
      </c>
      <c r="BL464" s="66" t="s">
        <v>214</v>
      </c>
      <c r="BM464" s="121" t="s">
        <v>1136</v>
      </c>
    </row>
    <row r="465" spans="1:65" s="73" customFormat="1" ht="16.5" customHeight="1">
      <c r="A465" s="143"/>
      <c r="B465" s="144"/>
      <c r="C465" s="228" t="s">
        <v>1137</v>
      </c>
      <c r="D465" s="217" t="s">
        <v>205</v>
      </c>
      <c r="E465" s="218" t="s">
        <v>1138</v>
      </c>
      <c r="F465" s="219" t="s">
        <v>1139</v>
      </c>
      <c r="G465" s="220" t="s">
        <v>212</v>
      </c>
      <c r="H465" s="221">
        <v>3</v>
      </c>
      <c r="I465" s="58"/>
      <c r="J465" s="222">
        <f t="shared" si="100"/>
        <v>0</v>
      </c>
      <c r="K465" s="219"/>
      <c r="L465" s="128"/>
      <c r="M465" s="59"/>
      <c r="N465" s="129" t="s">
        <v>40</v>
      </c>
      <c r="O465" s="118"/>
      <c r="P465" s="119">
        <f t="shared" si="101"/>
        <v>0</v>
      </c>
      <c r="Q465" s="119">
        <v>1E-3</v>
      </c>
      <c r="R465" s="119">
        <f t="shared" si="102"/>
        <v>3.0000000000000001E-3</v>
      </c>
      <c r="S465" s="119">
        <v>0</v>
      </c>
      <c r="T465" s="120">
        <f t="shared" si="103"/>
        <v>0</v>
      </c>
      <c r="U465" s="70"/>
      <c r="V465" s="70"/>
      <c r="W465" s="70"/>
      <c r="X465" s="70"/>
      <c r="Y465" s="70"/>
      <c r="Z465" s="70"/>
      <c r="AA465" s="70"/>
      <c r="AB465" s="70"/>
      <c r="AC465" s="70"/>
      <c r="AD465" s="70"/>
      <c r="AE465" s="70"/>
      <c r="AR465" s="121" t="s">
        <v>285</v>
      </c>
      <c r="AT465" s="121" t="s">
        <v>205</v>
      </c>
      <c r="AU465" s="121" t="s">
        <v>82</v>
      </c>
      <c r="AY465" s="66" t="s">
        <v>142</v>
      </c>
      <c r="BE465" s="122">
        <f t="shared" si="104"/>
        <v>0</v>
      </c>
      <c r="BF465" s="122">
        <f t="shared" si="105"/>
        <v>0</v>
      </c>
      <c r="BG465" s="122">
        <f t="shared" si="106"/>
        <v>0</v>
      </c>
      <c r="BH465" s="122">
        <f t="shared" si="107"/>
        <v>0</v>
      </c>
      <c r="BI465" s="122">
        <f t="shared" si="108"/>
        <v>0</v>
      </c>
      <c r="BJ465" s="66" t="s">
        <v>80</v>
      </c>
      <c r="BK465" s="122">
        <f t="shared" si="109"/>
        <v>0</v>
      </c>
      <c r="BL465" s="66" t="s">
        <v>214</v>
      </c>
      <c r="BM465" s="121" t="s">
        <v>1140</v>
      </c>
    </row>
    <row r="466" spans="1:65" s="73" customFormat="1" ht="24.2" customHeight="1">
      <c r="A466" s="143"/>
      <c r="B466" s="144"/>
      <c r="C466" s="228" t="s">
        <v>1141</v>
      </c>
      <c r="D466" s="217" t="s">
        <v>205</v>
      </c>
      <c r="E466" s="218" t="s">
        <v>1142</v>
      </c>
      <c r="F466" s="219" t="s">
        <v>1143</v>
      </c>
      <c r="G466" s="220" t="s">
        <v>212</v>
      </c>
      <c r="H466" s="221">
        <v>3</v>
      </c>
      <c r="I466" s="58"/>
      <c r="J466" s="222">
        <f t="shared" si="100"/>
        <v>0</v>
      </c>
      <c r="K466" s="219"/>
      <c r="L466" s="128"/>
      <c r="M466" s="59"/>
      <c r="N466" s="129" t="s">
        <v>40</v>
      </c>
      <c r="O466" s="118"/>
      <c r="P466" s="119">
        <f t="shared" si="101"/>
        <v>0</v>
      </c>
      <c r="Q466" s="119">
        <v>5.0000000000000001E-4</v>
      </c>
      <c r="R466" s="119">
        <f t="shared" si="102"/>
        <v>1.5E-3</v>
      </c>
      <c r="S466" s="119">
        <v>0</v>
      </c>
      <c r="T466" s="120">
        <f t="shared" si="103"/>
        <v>0</v>
      </c>
      <c r="U466" s="70"/>
      <c r="V466" s="70"/>
      <c r="W466" s="70"/>
      <c r="X466" s="70"/>
      <c r="Y466" s="70"/>
      <c r="Z466" s="70"/>
      <c r="AA466" s="70"/>
      <c r="AB466" s="70"/>
      <c r="AC466" s="70"/>
      <c r="AD466" s="70"/>
      <c r="AE466" s="70"/>
      <c r="AR466" s="121" t="s">
        <v>285</v>
      </c>
      <c r="AT466" s="121" t="s">
        <v>205</v>
      </c>
      <c r="AU466" s="121" t="s">
        <v>82</v>
      </c>
      <c r="AY466" s="66" t="s">
        <v>142</v>
      </c>
      <c r="BE466" s="122">
        <f t="shared" si="104"/>
        <v>0</v>
      </c>
      <c r="BF466" s="122">
        <f t="shared" si="105"/>
        <v>0</v>
      </c>
      <c r="BG466" s="122">
        <f t="shared" si="106"/>
        <v>0</v>
      </c>
      <c r="BH466" s="122">
        <f t="shared" si="107"/>
        <v>0</v>
      </c>
      <c r="BI466" s="122">
        <f t="shared" si="108"/>
        <v>0</v>
      </c>
      <c r="BJ466" s="66" t="s">
        <v>80</v>
      </c>
      <c r="BK466" s="122">
        <f t="shared" si="109"/>
        <v>0</v>
      </c>
      <c r="BL466" s="66" t="s">
        <v>214</v>
      </c>
      <c r="BM466" s="121" t="s">
        <v>1144</v>
      </c>
    </row>
    <row r="467" spans="1:65" s="73" customFormat="1" ht="16.5" customHeight="1">
      <c r="A467" s="143"/>
      <c r="B467" s="144"/>
      <c r="C467" s="228" t="s">
        <v>1145</v>
      </c>
      <c r="D467" s="217" t="s">
        <v>205</v>
      </c>
      <c r="E467" s="218" t="s">
        <v>1146</v>
      </c>
      <c r="F467" s="219" t="s">
        <v>1147</v>
      </c>
      <c r="G467" s="220" t="s">
        <v>212</v>
      </c>
      <c r="H467" s="221">
        <v>2</v>
      </c>
      <c r="I467" s="58"/>
      <c r="J467" s="222">
        <f t="shared" si="100"/>
        <v>0</v>
      </c>
      <c r="K467" s="219"/>
      <c r="L467" s="128"/>
      <c r="M467" s="59"/>
      <c r="N467" s="129" t="s">
        <v>40</v>
      </c>
      <c r="O467" s="118"/>
      <c r="P467" s="119">
        <f t="shared" si="101"/>
        <v>0</v>
      </c>
      <c r="Q467" s="119">
        <v>5.0000000000000001E-4</v>
      </c>
      <c r="R467" s="119">
        <f t="shared" si="102"/>
        <v>1E-3</v>
      </c>
      <c r="S467" s="119">
        <v>0</v>
      </c>
      <c r="T467" s="120">
        <f t="shared" si="103"/>
        <v>0</v>
      </c>
      <c r="U467" s="70"/>
      <c r="V467" s="70"/>
      <c r="W467" s="70"/>
      <c r="X467" s="70"/>
      <c r="Y467" s="70"/>
      <c r="Z467" s="70"/>
      <c r="AA467" s="70"/>
      <c r="AB467" s="70"/>
      <c r="AC467" s="70"/>
      <c r="AD467" s="70"/>
      <c r="AE467" s="70"/>
      <c r="AR467" s="121" t="s">
        <v>285</v>
      </c>
      <c r="AT467" s="121" t="s">
        <v>205</v>
      </c>
      <c r="AU467" s="121" t="s">
        <v>82</v>
      </c>
      <c r="AY467" s="66" t="s">
        <v>142</v>
      </c>
      <c r="BE467" s="122">
        <f t="shared" si="104"/>
        <v>0</v>
      </c>
      <c r="BF467" s="122">
        <f t="shared" si="105"/>
        <v>0</v>
      </c>
      <c r="BG467" s="122">
        <f t="shared" si="106"/>
        <v>0</v>
      </c>
      <c r="BH467" s="122">
        <f t="shared" si="107"/>
        <v>0</v>
      </c>
      <c r="BI467" s="122">
        <f t="shared" si="108"/>
        <v>0</v>
      </c>
      <c r="BJ467" s="66" t="s">
        <v>80</v>
      </c>
      <c r="BK467" s="122">
        <f t="shared" si="109"/>
        <v>0</v>
      </c>
      <c r="BL467" s="66" t="s">
        <v>214</v>
      </c>
      <c r="BM467" s="121" t="s">
        <v>1148</v>
      </c>
    </row>
    <row r="468" spans="1:65" s="73" customFormat="1" ht="24.2" customHeight="1">
      <c r="A468" s="143"/>
      <c r="B468" s="144"/>
      <c r="C468" s="228" t="s">
        <v>1149</v>
      </c>
      <c r="D468" s="217" t="s">
        <v>205</v>
      </c>
      <c r="E468" s="218" t="s">
        <v>1150</v>
      </c>
      <c r="F468" s="219" t="s">
        <v>1151</v>
      </c>
      <c r="G468" s="220" t="s">
        <v>212</v>
      </c>
      <c r="H468" s="221">
        <v>3</v>
      </c>
      <c r="I468" s="58"/>
      <c r="J468" s="222">
        <f t="shared" si="100"/>
        <v>0</v>
      </c>
      <c r="K468" s="219"/>
      <c r="L468" s="128"/>
      <c r="M468" s="59"/>
      <c r="N468" s="129" t="s">
        <v>40</v>
      </c>
      <c r="O468" s="118"/>
      <c r="P468" s="119">
        <f t="shared" si="101"/>
        <v>0</v>
      </c>
      <c r="Q468" s="119">
        <v>5.0000000000000001E-4</v>
      </c>
      <c r="R468" s="119">
        <f t="shared" si="102"/>
        <v>1.5E-3</v>
      </c>
      <c r="S468" s="119">
        <v>0</v>
      </c>
      <c r="T468" s="120">
        <f t="shared" si="103"/>
        <v>0</v>
      </c>
      <c r="U468" s="70"/>
      <c r="V468" s="70"/>
      <c r="W468" s="70"/>
      <c r="X468" s="70"/>
      <c r="Y468" s="70"/>
      <c r="Z468" s="70"/>
      <c r="AA468" s="70"/>
      <c r="AB468" s="70"/>
      <c r="AC468" s="70"/>
      <c r="AD468" s="70"/>
      <c r="AE468" s="70"/>
      <c r="AR468" s="121" t="s">
        <v>285</v>
      </c>
      <c r="AT468" s="121" t="s">
        <v>205</v>
      </c>
      <c r="AU468" s="121" t="s">
        <v>82</v>
      </c>
      <c r="AY468" s="66" t="s">
        <v>142</v>
      </c>
      <c r="BE468" s="122">
        <f t="shared" si="104"/>
        <v>0</v>
      </c>
      <c r="BF468" s="122">
        <f t="shared" si="105"/>
        <v>0</v>
      </c>
      <c r="BG468" s="122">
        <f t="shared" si="106"/>
        <v>0</v>
      </c>
      <c r="BH468" s="122">
        <f t="shared" si="107"/>
        <v>0</v>
      </c>
      <c r="BI468" s="122">
        <f t="shared" si="108"/>
        <v>0</v>
      </c>
      <c r="BJ468" s="66" t="s">
        <v>80</v>
      </c>
      <c r="BK468" s="122">
        <f t="shared" si="109"/>
        <v>0</v>
      </c>
      <c r="BL468" s="66" t="s">
        <v>214</v>
      </c>
      <c r="BM468" s="121" t="s">
        <v>1152</v>
      </c>
    </row>
    <row r="469" spans="1:65" s="73" customFormat="1" ht="33" customHeight="1">
      <c r="A469" s="143"/>
      <c r="B469" s="144"/>
      <c r="C469" s="228" t="s">
        <v>1153</v>
      </c>
      <c r="D469" s="217" t="s">
        <v>205</v>
      </c>
      <c r="E469" s="218" t="s">
        <v>1154</v>
      </c>
      <c r="F469" s="219" t="s">
        <v>1155</v>
      </c>
      <c r="G469" s="220" t="s">
        <v>147</v>
      </c>
      <c r="H469" s="221">
        <v>5</v>
      </c>
      <c r="I469" s="58"/>
      <c r="J469" s="222">
        <f t="shared" si="100"/>
        <v>0</v>
      </c>
      <c r="K469" s="219"/>
      <c r="L469" s="128"/>
      <c r="M469" s="59"/>
      <c r="N469" s="129" t="s">
        <v>40</v>
      </c>
      <c r="O469" s="118"/>
      <c r="P469" s="119">
        <f t="shared" si="101"/>
        <v>0</v>
      </c>
      <c r="Q469" s="119">
        <v>5.0000000000000001E-4</v>
      </c>
      <c r="R469" s="119">
        <f t="shared" si="102"/>
        <v>2.5000000000000001E-3</v>
      </c>
      <c r="S469" s="119">
        <v>0</v>
      </c>
      <c r="T469" s="120">
        <f t="shared" si="103"/>
        <v>0</v>
      </c>
      <c r="U469" s="70"/>
      <c r="V469" s="70"/>
      <c r="W469" s="70"/>
      <c r="X469" s="70"/>
      <c r="Y469" s="70"/>
      <c r="Z469" s="70"/>
      <c r="AA469" s="70"/>
      <c r="AB469" s="70"/>
      <c r="AC469" s="70"/>
      <c r="AD469" s="70"/>
      <c r="AE469" s="70"/>
      <c r="AR469" s="121" t="s">
        <v>285</v>
      </c>
      <c r="AT469" s="121" t="s">
        <v>205</v>
      </c>
      <c r="AU469" s="121" t="s">
        <v>82</v>
      </c>
      <c r="AY469" s="66" t="s">
        <v>142</v>
      </c>
      <c r="BE469" s="122">
        <f t="shared" si="104"/>
        <v>0</v>
      </c>
      <c r="BF469" s="122">
        <f t="shared" si="105"/>
        <v>0</v>
      </c>
      <c r="BG469" s="122">
        <f t="shared" si="106"/>
        <v>0</v>
      </c>
      <c r="BH469" s="122">
        <f t="shared" si="107"/>
        <v>0</v>
      </c>
      <c r="BI469" s="122">
        <f t="shared" si="108"/>
        <v>0</v>
      </c>
      <c r="BJ469" s="66" t="s">
        <v>80</v>
      </c>
      <c r="BK469" s="122">
        <f t="shared" si="109"/>
        <v>0</v>
      </c>
      <c r="BL469" s="66" t="s">
        <v>214</v>
      </c>
      <c r="BM469" s="121" t="s">
        <v>1156</v>
      </c>
    </row>
    <row r="470" spans="1:65" s="73" customFormat="1" ht="24.2" customHeight="1">
      <c r="A470" s="143"/>
      <c r="B470" s="144"/>
      <c r="C470" s="229" t="s">
        <v>1157</v>
      </c>
      <c r="D470" s="204" t="s">
        <v>144</v>
      </c>
      <c r="E470" s="205" t="s">
        <v>1158</v>
      </c>
      <c r="F470" s="206" t="s">
        <v>1159</v>
      </c>
      <c r="G470" s="207" t="s">
        <v>601</v>
      </c>
      <c r="H470" s="61"/>
      <c r="I470" s="55"/>
      <c r="J470" s="209">
        <f t="shared" si="100"/>
        <v>0</v>
      </c>
      <c r="K470" s="206" t="s">
        <v>148</v>
      </c>
      <c r="L470" s="54"/>
      <c r="M470" s="56"/>
      <c r="N470" s="117" t="s">
        <v>40</v>
      </c>
      <c r="O470" s="118"/>
      <c r="P470" s="119">
        <f t="shared" si="101"/>
        <v>0</v>
      </c>
      <c r="Q470" s="119">
        <v>0</v>
      </c>
      <c r="R470" s="119">
        <f t="shared" si="102"/>
        <v>0</v>
      </c>
      <c r="S470" s="119">
        <v>0</v>
      </c>
      <c r="T470" s="120">
        <f t="shared" si="103"/>
        <v>0</v>
      </c>
      <c r="U470" s="70"/>
      <c r="V470" s="70"/>
      <c r="W470" s="70"/>
      <c r="X470" s="70"/>
      <c r="Y470" s="70"/>
      <c r="Z470" s="70"/>
      <c r="AA470" s="70"/>
      <c r="AB470" s="70"/>
      <c r="AC470" s="70"/>
      <c r="AD470" s="70"/>
      <c r="AE470" s="70"/>
      <c r="AR470" s="121" t="s">
        <v>214</v>
      </c>
      <c r="AT470" s="121" t="s">
        <v>144</v>
      </c>
      <c r="AU470" s="121" t="s">
        <v>82</v>
      </c>
      <c r="AY470" s="66" t="s">
        <v>142</v>
      </c>
      <c r="BE470" s="122">
        <f t="shared" si="104"/>
        <v>0</v>
      </c>
      <c r="BF470" s="122">
        <f t="shared" si="105"/>
        <v>0</v>
      </c>
      <c r="BG470" s="122">
        <f t="shared" si="106"/>
        <v>0</v>
      </c>
      <c r="BH470" s="122">
        <f t="shared" si="107"/>
        <v>0</v>
      </c>
      <c r="BI470" s="122">
        <f t="shared" si="108"/>
        <v>0</v>
      </c>
      <c r="BJ470" s="66" t="s">
        <v>80</v>
      </c>
      <c r="BK470" s="122">
        <f t="shared" si="109"/>
        <v>0</v>
      </c>
      <c r="BL470" s="66" t="s">
        <v>214</v>
      </c>
      <c r="BM470" s="121" t="s">
        <v>1160</v>
      </c>
    </row>
    <row r="471" spans="1:65" s="53" customFormat="1" ht="22.9" customHeight="1">
      <c r="A471" s="197"/>
      <c r="B471" s="198"/>
      <c r="C471" s="197"/>
      <c r="D471" s="199" t="s">
        <v>74</v>
      </c>
      <c r="E471" s="202" t="s">
        <v>1161</v>
      </c>
      <c r="F471" s="202" t="s">
        <v>1162</v>
      </c>
      <c r="G471" s="197"/>
      <c r="H471" s="197"/>
      <c r="J471" s="203">
        <f>BK471</f>
        <v>0</v>
      </c>
      <c r="K471" s="197"/>
      <c r="L471" s="109"/>
      <c r="M471" s="111"/>
      <c r="N471" s="112"/>
      <c r="O471" s="112"/>
      <c r="P471" s="113">
        <f>SUM(P472:P485)</f>
        <v>0</v>
      </c>
      <c r="Q471" s="112"/>
      <c r="R471" s="113">
        <f>SUM(R472:R485)</f>
        <v>1.0308619999999999</v>
      </c>
      <c r="S471" s="112"/>
      <c r="T471" s="114">
        <f>SUM(T472:T485)</f>
        <v>0</v>
      </c>
      <c r="AR471" s="110" t="s">
        <v>82</v>
      </c>
      <c r="AT471" s="115" t="s">
        <v>74</v>
      </c>
      <c r="AU471" s="115" t="s">
        <v>80</v>
      </c>
      <c r="AY471" s="110" t="s">
        <v>142</v>
      </c>
      <c r="BK471" s="116">
        <f>SUM(BK472:BK485)</f>
        <v>0</v>
      </c>
    </row>
    <row r="472" spans="1:65" s="73" customFormat="1" ht="16.5" customHeight="1">
      <c r="A472" s="143"/>
      <c r="B472" s="144"/>
      <c r="C472" s="229" t="s">
        <v>1163</v>
      </c>
      <c r="D472" s="204" t="s">
        <v>144</v>
      </c>
      <c r="E472" s="205" t="s">
        <v>1164</v>
      </c>
      <c r="F472" s="206" t="s">
        <v>1165</v>
      </c>
      <c r="G472" s="207" t="s">
        <v>147</v>
      </c>
      <c r="H472" s="208">
        <v>47.4</v>
      </c>
      <c r="I472" s="55"/>
      <c r="J472" s="209">
        <f>ROUND(I472*H472,2)</f>
        <v>0</v>
      </c>
      <c r="K472" s="206" t="s">
        <v>148</v>
      </c>
      <c r="L472" s="54"/>
      <c r="M472" s="56"/>
      <c r="N472" s="117" t="s">
        <v>40</v>
      </c>
      <c r="O472" s="118"/>
      <c r="P472" s="119">
        <f>O472*H472</f>
        <v>0</v>
      </c>
      <c r="Q472" s="119">
        <v>0</v>
      </c>
      <c r="R472" s="119">
        <f>Q472*H472</f>
        <v>0</v>
      </c>
      <c r="S472" s="119">
        <v>0</v>
      </c>
      <c r="T472" s="120">
        <f>S472*H472</f>
        <v>0</v>
      </c>
      <c r="U472" s="70"/>
      <c r="V472" s="70"/>
      <c r="W472" s="70"/>
      <c r="X472" s="70"/>
      <c r="Y472" s="70"/>
      <c r="Z472" s="70"/>
      <c r="AA472" s="70"/>
      <c r="AB472" s="70"/>
      <c r="AC472" s="70"/>
      <c r="AD472" s="70"/>
      <c r="AE472" s="70"/>
      <c r="AR472" s="121" t="s">
        <v>214</v>
      </c>
      <c r="AT472" s="121" t="s">
        <v>144</v>
      </c>
      <c r="AU472" s="121" t="s">
        <v>82</v>
      </c>
      <c r="AY472" s="66" t="s">
        <v>142</v>
      </c>
      <c r="BE472" s="122">
        <f>IF(N472="základní",J472,0)</f>
        <v>0</v>
      </c>
      <c r="BF472" s="122">
        <f>IF(N472="snížená",J472,0)</f>
        <v>0</v>
      </c>
      <c r="BG472" s="122">
        <f>IF(N472="zákl. přenesená",J472,0)</f>
        <v>0</v>
      </c>
      <c r="BH472" s="122">
        <f>IF(N472="sníž. přenesená",J472,0)</f>
        <v>0</v>
      </c>
      <c r="BI472" s="122">
        <f>IF(N472="nulová",J472,0)</f>
        <v>0</v>
      </c>
      <c r="BJ472" s="66" t="s">
        <v>80</v>
      </c>
      <c r="BK472" s="122">
        <f>ROUND(I472*H472,2)</f>
        <v>0</v>
      </c>
      <c r="BL472" s="66" t="s">
        <v>214</v>
      </c>
      <c r="BM472" s="121" t="s">
        <v>1166</v>
      </c>
    </row>
    <row r="473" spans="1:65" s="57" customFormat="1">
      <c r="A473" s="210"/>
      <c r="B473" s="211"/>
      <c r="C473" s="210"/>
      <c r="D473" s="212" t="s">
        <v>158</v>
      </c>
      <c r="E473" s="213"/>
      <c r="F473" s="214" t="s">
        <v>1167</v>
      </c>
      <c r="G473" s="210"/>
      <c r="H473" s="215">
        <v>47.4</v>
      </c>
      <c r="J473" s="210"/>
      <c r="K473" s="210"/>
      <c r="L473" s="123"/>
      <c r="M473" s="125"/>
      <c r="N473" s="126"/>
      <c r="O473" s="126"/>
      <c r="P473" s="126"/>
      <c r="Q473" s="126"/>
      <c r="R473" s="126"/>
      <c r="S473" s="126"/>
      <c r="T473" s="127"/>
      <c r="AT473" s="124" t="s">
        <v>158</v>
      </c>
      <c r="AU473" s="124" t="s">
        <v>82</v>
      </c>
      <c r="AV473" s="57" t="s">
        <v>82</v>
      </c>
      <c r="AW473" s="57" t="s">
        <v>31</v>
      </c>
      <c r="AX473" s="57" t="s">
        <v>80</v>
      </c>
      <c r="AY473" s="124" t="s">
        <v>142</v>
      </c>
    </row>
    <row r="474" spans="1:65" s="73" customFormat="1" ht="16.5" customHeight="1">
      <c r="A474" s="143"/>
      <c r="B474" s="144"/>
      <c r="C474" s="229" t="s">
        <v>1168</v>
      </c>
      <c r="D474" s="204" t="s">
        <v>144</v>
      </c>
      <c r="E474" s="205" t="s">
        <v>1169</v>
      </c>
      <c r="F474" s="206" t="s">
        <v>1170</v>
      </c>
      <c r="G474" s="207" t="s">
        <v>147</v>
      </c>
      <c r="H474" s="208">
        <v>29.8</v>
      </c>
      <c r="I474" s="55"/>
      <c r="J474" s="209">
        <f>ROUND(I474*H474,2)</f>
        <v>0</v>
      </c>
      <c r="K474" s="206" t="s">
        <v>148</v>
      </c>
      <c r="L474" s="54"/>
      <c r="M474" s="56"/>
      <c r="N474" s="117" t="s">
        <v>40</v>
      </c>
      <c r="O474" s="118"/>
      <c r="P474" s="119">
        <f>O474*H474</f>
        <v>0</v>
      </c>
      <c r="Q474" s="119">
        <v>2.9999999999999997E-4</v>
      </c>
      <c r="R474" s="119">
        <f>Q474*H474</f>
        <v>8.94E-3</v>
      </c>
      <c r="S474" s="119">
        <v>0</v>
      </c>
      <c r="T474" s="120">
        <f>S474*H474</f>
        <v>0</v>
      </c>
      <c r="U474" s="70"/>
      <c r="V474" s="70"/>
      <c r="W474" s="70"/>
      <c r="X474" s="70"/>
      <c r="Y474" s="70"/>
      <c r="Z474" s="70"/>
      <c r="AA474" s="70"/>
      <c r="AB474" s="70"/>
      <c r="AC474" s="70"/>
      <c r="AD474" s="70"/>
      <c r="AE474" s="70"/>
      <c r="AR474" s="121" t="s">
        <v>214</v>
      </c>
      <c r="AT474" s="121" t="s">
        <v>144</v>
      </c>
      <c r="AU474" s="121" t="s">
        <v>82</v>
      </c>
      <c r="AY474" s="66" t="s">
        <v>142</v>
      </c>
      <c r="BE474" s="122">
        <f>IF(N474="základní",J474,0)</f>
        <v>0</v>
      </c>
      <c r="BF474" s="122">
        <f>IF(N474="snížená",J474,0)</f>
        <v>0</v>
      </c>
      <c r="BG474" s="122">
        <f>IF(N474="zákl. přenesená",J474,0)</f>
        <v>0</v>
      </c>
      <c r="BH474" s="122">
        <f>IF(N474="sníž. přenesená",J474,0)</f>
        <v>0</v>
      </c>
      <c r="BI474" s="122">
        <f>IF(N474="nulová",J474,0)</f>
        <v>0</v>
      </c>
      <c r="BJ474" s="66" t="s">
        <v>80</v>
      </c>
      <c r="BK474" s="122">
        <f>ROUND(I474*H474,2)</f>
        <v>0</v>
      </c>
      <c r="BL474" s="66" t="s">
        <v>214</v>
      </c>
      <c r="BM474" s="121" t="s">
        <v>1171</v>
      </c>
    </row>
    <row r="475" spans="1:65" s="57" customFormat="1">
      <c r="A475" s="210"/>
      <c r="B475" s="211"/>
      <c r="C475" s="210"/>
      <c r="D475" s="212" t="s">
        <v>158</v>
      </c>
      <c r="E475" s="213"/>
      <c r="F475" s="214" t="s">
        <v>1172</v>
      </c>
      <c r="G475" s="210"/>
      <c r="H475" s="215">
        <v>29.8</v>
      </c>
      <c r="J475" s="210"/>
      <c r="K475" s="210"/>
      <c r="L475" s="123"/>
      <c r="M475" s="125"/>
      <c r="N475" s="126"/>
      <c r="O475" s="126"/>
      <c r="P475" s="126"/>
      <c r="Q475" s="126"/>
      <c r="R475" s="126"/>
      <c r="S475" s="126"/>
      <c r="T475" s="127"/>
      <c r="AT475" s="124" t="s">
        <v>158</v>
      </c>
      <c r="AU475" s="124" t="s">
        <v>82</v>
      </c>
      <c r="AV475" s="57" t="s">
        <v>82</v>
      </c>
      <c r="AW475" s="57" t="s">
        <v>31</v>
      </c>
      <c r="AX475" s="57" t="s">
        <v>80</v>
      </c>
      <c r="AY475" s="124" t="s">
        <v>142</v>
      </c>
    </row>
    <row r="476" spans="1:65" s="73" customFormat="1" ht="21.75" customHeight="1">
      <c r="A476" s="143"/>
      <c r="B476" s="144"/>
      <c r="C476" s="229" t="s">
        <v>1173</v>
      </c>
      <c r="D476" s="204" t="s">
        <v>144</v>
      </c>
      <c r="E476" s="205" t="s">
        <v>1174</v>
      </c>
      <c r="F476" s="206" t="s">
        <v>1175</v>
      </c>
      <c r="G476" s="207" t="s">
        <v>147</v>
      </c>
      <c r="H476" s="208">
        <v>29.8</v>
      </c>
      <c r="I476" s="55"/>
      <c r="J476" s="209">
        <f>ROUND(I476*H476,2)</f>
        <v>0</v>
      </c>
      <c r="K476" s="206" t="s">
        <v>148</v>
      </c>
      <c r="L476" s="54"/>
      <c r="M476" s="56"/>
      <c r="N476" s="117" t="s">
        <v>40</v>
      </c>
      <c r="O476" s="118"/>
      <c r="P476" s="119">
        <f>O476*H476</f>
        <v>0</v>
      </c>
      <c r="Q476" s="119">
        <v>4.5500000000000002E-3</v>
      </c>
      <c r="R476" s="119">
        <f>Q476*H476</f>
        <v>0.13559000000000002</v>
      </c>
      <c r="S476" s="119">
        <v>0</v>
      </c>
      <c r="T476" s="120">
        <f>S476*H476</f>
        <v>0</v>
      </c>
      <c r="U476" s="70"/>
      <c r="V476" s="70"/>
      <c r="W476" s="70"/>
      <c r="X476" s="70"/>
      <c r="Y476" s="70"/>
      <c r="Z476" s="70"/>
      <c r="AA476" s="70"/>
      <c r="AB476" s="70"/>
      <c r="AC476" s="70"/>
      <c r="AD476" s="70"/>
      <c r="AE476" s="70"/>
      <c r="AR476" s="121" t="s">
        <v>214</v>
      </c>
      <c r="AT476" s="121" t="s">
        <v>144</v>
      </c>
      <c r="AU476" s="121" t="s">
        <v>82</v>
      </c>
      <c r="AY476" s="66" t="s">
        <v>142</v>
      </c>
      <c r="BE476" s="122">
        <f>IF(N476="základní",J476,0)</f>
        <v>0</v>
      </c>
      <c r="BF476" s="122">
        <f>IF(N476="snížená",J476,0)</f>
        <v>0</v>
      </c>
      <c r="BG476" s="122">
        <f>IF(N476="zákl. přenesená",J476,0)</f>
        <v>0</v>
      </c>
      <c r="BH476" s="122">
        <f>IF(N476="sníž. přenesená",J476,0)</f>
        <v>0</v>
      </c>
      <c r="BI476" s="122">
        <f>IF(N476="nulová",J476,0)</f>
        <v>0</v>
      </c>
      <c r="BJ476" s="66" t="s">
        <v>80</v>
      </c>
      <c r="BK476" s="122">
        <f>ROUND(I476*H476,2)</f>
        <v>0</v>
      </c>
      <c r="BL476" s="66" t="s">
        <v>214</v>
      </c>
      <c r="BM476" s="121" t="s">
        <v>1176</v>
      </c>
    </row>
    <row r="477" spans="1:65" s="73" customFormat="1" ht="24.2" customHeight="1">
      <c r="A477" s="143"/>
      <c r="B477" s="144"/>
      <c r="C477" s="228" t="s">
        <v>1177</v>
      </c>
      <c r="D477" s="217" t="s">
        <v>205</v>
      </c>
      <c r="E477" s="218" t="s">
        <v>1178</v>
      </c>
      <c r="F477" s="219" t="s">
        <v>1179</v>
      </c>
      <c r="G477" s="220" t="s">
        <v>147</v>
      </c>
      <c r="H477" s="221">
        <v>32.78</v>
      </c>
      <c r="I477" s="58"/>
      <c r="J477" s="222">
        <f>ROUND(I477*H477,2)</f>
        <v>0</v>
      </c>
      <c r="K477" s="219"/>
      <c r="L477" s="128"/>
      <c r="M477" s="59"/>
      <c r="N477" s="129" t="s">
        <v>40</v>
      </c>
      <c r="O477" s="118"/>
      <c r="P477" s="119">
        <f>O477*H477</f>
        <v>0</v>
      </c>
      <c r="Q477" s="119">
        <v>1.9199999999999998E-2</v>
      </c>
      <c r="R477" s="119">
        <f>Q477*H477</f>
        <v>0.62937599999999994</v>
      </c>
      <c r="S477" s="119">
        <v>0</v>
      </c>
      <c r="T477" s="120">
        <f>S477*H477</f>
        <v>0</v>
      </c>
      <c r="U477" s="70"/>
      <c r="V477" s="70"/>
      <c r="W477" s="70"/>
      <c r="X477" s="70"/>
      <c r="Y477" s="70"/>
      <c r="Z477" s="70"/>
      <c r="AA477" s="70"/>
      <c r="AB477" s="70"/>
      <c r="AC477" s="70"/>
      <c r="AD477" s="70"/>
      <c r="AE477" s="70"/>
      <c r="AR477" s="121" t="s">
        <v>285</v>
      </c>
      <c r="AT477" s="121" t="s">
        <v>205</v>
      </c>
      <c r="AU477" s="121" t="s">
        <v>82</v>
      </c>
      <c r="AY477" s="66" t="s">
        <v>142</v>
      </c>
      <c r="BE477" s="122">
        <f>IF(N477="základní",J477,0)</f>
        <v>0</v>
      </c>
      <c r="BF477" s="122">
        <f>IF(N477="snížená",J477,0)</f>
        <v>0</v>
      </c>
      <c r="BG477" s="122">
        <f>IF(N477="zákl. přenesená",J477,0)</f>
        <v>0</v>
      </c>
      <c r="BH477" s="122">
        <f>IF(N477="sníž. přenesená",J477,0)</f>
        <v>0</v>
      </c>
      <c r="BI477" s="122">
        <f>IF(N477="nulová",J477,0)</f>
        <v>0</v>
      </c>
      <c r="BJ477" s="66" t="s">
        <v>80</v>
      </c>
      <c r="BK477" s="122">
        <f>ROUND(I477*H477,2)</f>
        <v>0</v>
      </c>
      <c r="BL477" s="66" t="s">
        <v>214</v>
      </c>
      <c r="BM477" s="121" t="s">
        <v>1180</v>
      </c>
    </row>
    <row r="478" spans="1:65" s="57" customFormat="1">
      <c r="A478" s="210"/>
      <c r="B478" s="211"/>
      <c r="C478" s="210"/>
      <c r="D478" s="212" t="s">
        <v>158</v>
      </c>
      <c r="E478" s="210"/>
      <c r="F478" s="214" t="s">
        <v>1181</v>
      </c>
      <c r="G478" s="210"/>
      <c r="H478" s="215">
        <v>32.78</v>
      </c>
      <c r="J478" s="210"/>
      <c r="K478" s="210"/>
      <c r="L478" s="123"/>
      <c r="M478" s="125"/>
      <c r="N478" s="126"/>
      <c r="O478" s="126"/>
      <c r="P478" s="126"/>
      <c r="Q478" s="126"/>
      <c r="R478" s="126"/>
      <c r="S478" s="126"/>
      <c r="T478" s="127"/>
      <c r="AT478" s="124" t="s">
        <v>158</v>
      </c>
      <c r="AU478" s="124" t="s">
        <v>82</v>
      </c>
      <c r="AV478" s="57" t="s">
        <v>82</v>
      </c>
      <c r="AW478" s="57" t="s">
        <v>2</v>
      </c>
      <c r="AX478" s="57" t="s">
        <v>80</v>
      </c>
      <c r="AY478" s="124" t="s">
        <v>142</v>
      </c>
    </row>
    <row r="479" spans="1:65" s="73" customFormat="1" ht="37.9" customHeight="1">
      <c r="A479" s="143"/>
      <c r="B479" s="144"/>
      <c r="C479" s="229" t="s">
        <v>1182</v>
      </c>
      <c r="D479" s="204" t="s">
        <v>144</v>
      </c>
      <c r="E479" s="205" t="s">
        <v>1183</v>
      </c>
      <c r="F479" s="206" t="s">
        <v>1184</v>
      </c>
      <c r="G479" s="207" t="s">
        <v>147</v>
      </c>
      <c r="H479" s="208">
        <v>29.8</v>
      </c>
      <c r="I479" s="55"/>
      <c r="J479" s="209">
        <f>ROUND(I479*H479,2)</f>
        <v>0</v>
      </c>
      <c r="K479" s="206" t="s">
        <v>148</v>
      </c>
      <c r="L479" s="54"/>
      <c r="M479" s="56"/>
      <c r="N479" s="117" t="s">
        <v>40</v>
      </c>
      <c r="O479" s="118"/>
      <c r="P479" s="119">
        <f>O479*H479</f>
        <v>0</v>
      </c>
      <c r="Q479" s="119">
        <v>8.2199999999999999E-3</v>
      </c>
      <c r="R479" s="119">
        <f>Q479*H479</f>
        <v>0.24495600000000001</v>
      </c>
      <c r="S479" s="119">
        <v>0</v>
      </c>
      <c r="T479" s="120">
        <f>S479*H479</f>
        <v>0</v>
      </c>
      <c r="U479" s="70"/>
      <c r="V479" s="70"/>
      <c r="W479" s="70"/>
      <c r="X479" s="70"/>
      <c r="Y479" s="70"/>
      <c r="Z479" s="70"/>
      <c r="AA479" s="70"/>
      <c r="AB479" s="70"/>
      <c r="AC479" s="70"/>
      <c r="AD479" s="70"/>
      <c r="AE479" s="70"/>
      <c r="AR479" s="121" t="s">
        <v>214</v>
      </c>
      <c r="AT479" s="121" t="s">
        <v>144</v>
      </c>
      <c r="AU479" s="121" t="s">
        <v>82</v>
      </c>
      <c r="AY479" s="66" t="s">
        <v>142</v>
      </c>
      <c r="BE479" s="122">
        <f>IF(N479="základní",J479,0)</f>
        <v>0</v>
      </c>
      <c r="BF479" s="122">
        <f>IF(N479="snížená",J479,0)</f>
        <v>0</v>
      </c>
      <c r="BG479" s="122">
        <f>IF(N479="zákl. přenesená",J479,0)</f>
        <v>0</v>
      </c>
      <c r="BH479" s="122">
        <f>IF(N479="sníž. přenesená",J479,0)</f>
        <v>0</v>
      </c>
      <c r="BI479" s="122">
        <f>IF(N479="nulová",J479,0)</f>
        <v>0</v>
      </c>
      <c r="BJ479" s="66" t="s">
        <v>80</v>
      </c>
      <c r="BK479" s="122">
        <f>ROUND(I479*H479,2)</f>
        <v>0</v>
      </c>
      <c r="BL479" s="66" t="s">
        <v>214</v>
      </c>
      <c r="BM479" s="121" t="s">
        <v>1185</v>
      </c>
    </row>
    <row r="480" spans="1:65" s="73" customFormat="1" ht="24.2" customHeight="1">
      <c r="A480" s="143"/>
      <c r="B480" s="144"/>
      <c r="C480" s="229" t="s">
        <v>1186</v>
      </c>
      <c r="D480" s="204" t="s">
        <v>144</v>
      </c>
      <c r="E480" s="205" t="s">
        <v>1187</v>
      </c>
      <c r="F480" s="206" t="s">
        <v>1188</v>
      </c>
      <c r="G480" s="207" t="s">
        <v>147</v>
      </c>
      <c r="H480" s="208">
        <v>6.1</v>
      </c>
      <c r="I480" s="55"/>
      <c r="J480" s="209">
        <f>ROUND(I480*H480,2)</f>
        <v>0</v>
      </c>
      <c r="K480" s="206" t="s">
        <v>148</v>
      </c>
      <c r="L480" s="54"/>
      <c r="M480" s="56"/>
      <c r="N480" s="117" t="s">
        <v>40</v>
      </c>
      <c r="O480" s="118"/>
      <c r="P480" s="119">
        <f>O480*H480</f>
        <v>0</v>
      </c>
      <c r="Q480" s="119">
        <v>0</v>
      </c>
      <c r="R480" s="119">
        <f>Q480*H480</f>
        <v>0</v>
      </c>
      <c r="S480" s="119">
        <v>0</v>
      </c>
      <c r="T480" s="120">
        <f>S480*H480</f>
        <v>0</v>
      </c>
      <c r="U480" s="70"/>
      <c r="V480" s="70"/>
      <c r="W480" s="70"/>
      <c r="X480" s="70"/>
      <c r="Y480" s="70"/>
      <c r="Z480" s="70"/>
      <c r="AA480" s="70"/>
      <c r="AB480" s="70"/>
      <c r="AC480" s="70"/>
      <c r="AD480" s="70"/>
      <c r="AE480" s="70"/>
      <c r="AR480" s="121" t="s">
        <v>214</v>
      </c>
      <c r="AT480" s="121" t="s">
        <v>144</v>
      </c>
      <c r="AU480" s="121" t="s">
        <v>82</v>
      </c>
      <c r="AY480" s="66" t="s">
        <v>142</v>
      </c>
      <c r="BE480" s="122">
        <f>IF(N480="základní",J480,0)</f>
        <v>0</v>
      </c>
      <c r="BF480" s="122">
        <f>IF(N480="snížená",J480,0)</f>
        <v>0</v>
      </c>
      <c r="BG480" s="122">
        <f>IF(N480="zákl. přenesená",J480,0)</f>
        <v>0</v>
      </c>
      <c r="BH480" s="122">
        <f>IF(N480="sníž. přenesená",J480,0)</f>
        <v>0</v>
      </c>
      <c r="BI480" s="122">
        <f>IF(N480="nulová",J480,0)</f>
        <v>0</v>
      </c>
      <c r="BJ480" s="66" t="s">
        <v>80</v>
      </c>
      <c r="BK480" s="122">
        <f>ROUND(I480*H480,2)</f>
        <v>0</v>
      </c>
      <c r="BL480" s="66" t="s">
        <v>214</v>
      </c>
      <c r="BM480" s="121" t="s">
        <v>1189</v>
      </c>
    </row>
    <row r="481" spans="1:65" s="57" customFormat="1">
      <c r="A481" s="210"/>
      <c r="B481" s="211"/>
      <c r="C481" s="210"/>
      <c r="D481" s="212" t="s">
        <v>158</v>
      </c>
      <c r="E481" s="213"/>
      <c r="F481" s="214" t="s">
        <v>1190</v>
      </c>
      <c r="G481" s="210"/>
      <c r="H481" s="215">
        <v>6.1</v>
      </c>
      <c r="J481" s="210"/>
      <c r="K481" s="210"/>
      <c r="L481" s="123"/>
      <c r="M481" s="125"/>
      <c r="N481" s="126"/>
      <c r="O481" s="126"/>
      <c r="P481" s="126"/>
      <c r="Q481" s="126"/>
      <c r="R481" s="126"/>
      <c r="S481" s="126"/>
      <c r="T481" s="127"/>
      <c r="AT481" s="124" t="s">
        <v>158</v>
      </c>
      <c r="AU481" s="124" t="s">
        <v>82</v>
      </c>
      <c r="AV481" s="57" t="s">
        <v>82</v>
      </c>
      <c r="AW481" s="57" t="s">
        <v>31</v>
      </c>
      <c r="AX481" s="57" t="s">
        <v>80</v>
      </c>
      <c r="AY481" s="124" t="s">
        <v>142</v>
      </c>
    </row>
    <row r="482" spans="1:65" s="73" customFormat="1" ht="37.9" customHeight="1">
      <c r="A482" s="143"/>
      <c r="B482" s="144"/>
      <c r="C482" s="229" t="s">
        <v>1191</v>
      </c>
      <c r="D482" s="204" t="s">
        <v>144</v>
      </c>
      <c r="E482" s="205" t="s">
        <v>1192</v>
      </c>
      <c r="F482" s="206" t="s">
        <v>1193</v>
      </c>
      <c r="G482" s="207" t="s">
        <v>147</v>
      </c>
      <c r="H482" s="208">
        <v>29.8</v>
      </c>
      <c r="I482" s="55"/>
      <c r="J482" s="209">
        <f>ROUND(I482*H482,2)</f>
        <v>0</v>
      </c>
      <c r="K482" s="206" t="s">
        <v>148</v>
      </c>
      <c r="L482" s="54"/>
      <c r="M482" s="56"/>
      <c r="N482" s="117" t="s">
        <v>40</v>
      </c>
      <c r="O482" s="118"/>
      <c r="P482" s="119">
        <f>O482*H482</f>
        <v>0</v>
      </c>
      <c r="Q482" s="119">
        <v>0</v>
      </c>
      <c r="R482" s="119">
        <f>Q482*H482</f>
        <v>0</v>
      </c>
      <c r="S482" s="119">
        <v>0</v>
      </c>
      <c r="T482" s="120">
        <f>S482*H482</f>
        <v>0</v>
      </c>
      <c r="U482" s="70"/>
      <c r="V482" s="70"/>
      <c r="W482" s="70"/>
      <c r="X482" s="70"/>
      <c r="Y482" s="70"/>
      <c r="Z482" s="70"/>
      <c r="AA482" s="70"/>
      <c r="AB482" s="70"/>
      <c r="AC482" s="70"/>
      <c r="AD482" s="70"/>
      <c r="AE482" s="70"/>
      <c r="AR482" s="121" t="s">
        <v>214</v>
      </c>
      <c r="AT482" s="121" t="s">
        <v>144</v>
      </c>
      <c r="AU482" s="121" t="s">
        <v>82</v>
      </c>
      <c r="AY482" s="66" t="s">
        <v>142</v>
      </c>
      <c r="BE482" s="122">
        <f>IF(N482="základní",J482,0)</f>
        <v>0</v>
      </c>
      <c r="BF482" s="122">
        <f>IF(N482="snížená",J482,0)</f>
        <v>0</v>
      </c>
      <c r="BG482" s="122">
        <f>IF(N482="zákl. přenesená",J482,0)</f>
        <v>0</v>
      </c>
      <c r="BH482" s="122">
        <f>IF(N482="sníž. přenesená",J482,0)</f>
        <v>0</v>
      </c>
      <c r="BI482" s="122">
        <f>IF(N482="nulová",J482,0)</f>
        <v>0</v>
      </c>
      <c r="BJ482" s="66" t="s">
        <v>80</v>
      </c>
      <c r="BK482" s="122">
        <f>ROUND(I482*H482,2)</f>
        <v>0</v>
      </c>
      <c r="BL482" s="66" t="s">
        <v>214</v>
      </c>
      <c r="BM482" s="121" t="s">
        <v>1194</v>
      </c>
    </row>
    <row r="483" spans="1:65" s="73" customFormat="1" ht="24.2" customHeight="1">
      <c r="A483" s="143"/>
      <c r="B483" s="144"/>
      <c r="C483" s="229" t="s">
        <v>1195</v>
      </c>
      <c r="D483" s="204" t="s">
        <v>144</v>
      </c>
      <c r="E483" s="205" t="s">
        <v>1196</v>
      </c>
      <c r="F483" s="206" t="s">
        <v>1197</v>
      </c>
      <c r="G483" s="207" t="s">
        <v>147</v>
      </c>
      <c r="H483" s="208">
        <v>8</v>
      </c>
      <c r="I483" s="55"/>
      <c r="J483" s="209">
        <f>ROUND(I483*H483,2)</f>
        <v>0</v>
      </c>
      <c r="K483" s="206" t="s">
        <v>148</v>
      </c>
      <c r="L483" s="54"/>
      <c r="M483" s="56"/>
      <c r="N483" s="117" t="s">
        <v>40</v>
      </c>
      <c r="O483" s="118"/>
      <c r="P483" s="119">
        <f>O483*H483</f>
        <v>0</v>
      </c>
      <c r="Q483" s="119">
        <v>1.5E-3</v>
      </c>
      <c r="R483" s="119">
        <f>Q483*H483</f>
        <v>1.2E-2</v>
      </c>
      <c r="S483" s="119">
        <v>0</v>
      </c>
      <c r="T483" s="120">
        <f>S483*H483</f>
        <v>0</v>
      </c>
      <c r="U483" s="70"/>
      <c r="V483" s="70"/>
      <c r="W483" s="70"/>
      <c r="X483" s="70"/>
      <c r="Y483" s="70"/>
      <c r="Z483" s="70"/>
      <c r="AA483" s="70"/>
      <c r="AB483" s="70"/>
      <c r="AC483" s="70"/>
      <c r="AD483" s="70"/>
      <c r="AE483" s="70"/>
      <c r="AR483" s="121" t="s">
        <v>214</v>
      </c>
      <c r="AT483" s="121" t="s">
        <v>144</v>
      </c>
      <c r="AU483" s="121" t="s">
        <v>82</v>
      </c>
      <c r="AY483" s="66" t="s">
        <v>142</v>
      </c>
      <c r="BE483" s="122">
        <f>IF(N483="základní",J483,0)</f>
        <v>0</v>
      </c>
      <c r="BF483" s="122">
        <f>IF(N483="snížená",J483,0)</f>
        <v>0</v>
      </c>
      <c r="BG483" s="122">
        <f>IF(N483="zákl. přenesená",J483,0)</f>
        <v>0</v>
      </c>
      <c r="BH483" s="122">
        <f>IF(N483="sníž. přenesená",J483,0)</f>
        <v>0</v>
      </c>
      <c r="BI483" s="122">
        <f>IF(N483="nulová",J483,0)</f>
        <v>0</v>
      </c>
      <c r="BJ483" s="66" t="s">
        <v>80</v>
      </c>
      <c r="BK483" s="122">
        <f>ROUND(I483*H483,2)</f>
        <v>0</v>
      </c>
      <c r="BL483" s="66" t="s">
        <v>214</v>
      </c>
      <c r="BM483" s="121" t="s">
        <v>1198</v>
      </c>
    </row>
    <row r="484" spans="1:65" s="57" customFormat="1">
      <c r="A484" s="210"/>
      <c r="B484" s="211"/>
      <c r="C484" s="210"/>
      <c r="D484" s="212" t="s">
        <v>158</v>
      </c>
      <c r="E484" s="213"/>
      <c r="F484" s="214" t="s">
        <v>1199</v>
      </c>
      <c r="G484" s="210"/>
      <c r="H484" s="215">
        <v>8</v>
      </c>
      <c r="J484" s="210"/>
      <c r="K484" s="210"/>
      <c r="L484" s="123"/>
      <c r="M484" s="125"/>
      <c r="N484" s="126"/>
      <c r="O484" s="126"/>
      <c r="P484" s="126"/>
      <c r="Q484" s="126"/>
      <c r="R484" s="126"/>
      <c r="S484" s="126"/>
      <c r="T484" s="127"/>
      <c r="AT484" s="124" t="s">
        <v>158</v>
      </c>
      <c r="AU484" s="124" t="s">
        <v>82</v>
      </c>
      <c r="AV484" s="57" t="s">
        <v>82</v>
      </c>
      <c r="AW484" s="57" t="s">
        <v>31</v>
      </c>
      <c r="AX484" s="57" t="s">
        <v>80</v>
      </c>
      <c r="AY484" s="124" t="s">
        <v>142</v>
      </c>
    </row>
    <row r="485" spans="1:65" s="73" customFormat="1" ht="24.2" customHeight="1">
      <c r="A485" s="143"/>
      <c r="B485" s="144"/>
      <c r="C485" s="229" t="s">
        <v>1200</v>
      </c>
      <c r="D485" s="204" t="s">
        <v>144</v>
      </c>
      <c r="E485" s="205" t="s">
        <v>1201</v>
      </c>
      <c r="F485" s="206" t="s">
        <v>1202</v>
      </c>
      <c r="G485" s="207" t="s">
        <v>601</v>
      </c>
      <c r="H485" s="61"/>
      <c r="I485" s="55"/>
      <c r="J485" s="209">
        <f>ROUND(I485*H485,2)</f>
        <v>0</v>
      </c>
      <c r="K485" s="206" t="s">
        <v>148</v>
      </c>
      <c r="L485" s="54"/>
      <c r="M485" s="56"/>
      <c r="N485" s="117" t="s">
        <v>40</v>
      </c>
      <c r="O485" s="118"/>
      <c r="P485" s="119">
        <f>O485*H485</f>
        <v>0</v>
      </c>
      <c r="Q485" s="119">
        <v>0</v>
      </c>
      <c r="R485" s="119">
        <f>Q485*H485</f>
        <v>0</v>
      </c>
      <c r="S485" s="119">
        <v>0</v>
      </c>
      <c r="T485" s="120">
        <f>S485*H485</f>
        <v>0</v>
      </c>
      <c r="U485" s="70"/>
      <c r="V485" s="70"/>
      <c r="W485" s="70"/>
      <c r="X485" s="70"/>
      <c r="Y485" s="70"/>
      <c r="Z485" s="70"/>
      <c r="AA485" s="70"/>
      <c r="AB485" s="70"/>
      <c r="AC485" s="70"/>
      <c r="AD485" s="70"/>
      <c r="AE485" s="70"/>
      <c r="AR485" s="121" t="s">
        <v>214</v>
      </c>
      <c r="AT485" s="121" t="s">
        <v>144</v>
      </c>
      <c r="AU485" s="121" t="s">
        <v>82</v>
      </c>
      <c r="AY485" s="66" t="s">
        <v>142</v>
      </c>
      <c r="BE485" s="122">
        <f>IF(N485="základní",J485,0)</f>
        <v>0</v>
      </c>
      <c r="BF485" s="122">
        <f>IF(N485="snížená",J485,0)</f>
        <v>0</v>
      </c>
      <c r="BG485" s="122">
        <f>IF(N485="zákl. přenesená",J485,0)</f>
        <v>0</v>
      </c>
      <c r="BH485" s="122">
        <f>IF(N485="sníž. přenesená",J485,0)</f>
        <v>0</v>
      </c>
      <c r="BI485" s="122">
        <f>IF(N485="nulová",J485,0)</f>
        <v>0</v>
      </c>
      <c r="BJ485" s="66" t="s">
        <v>80</v>
      </c>
      <c r="BK485" s="122">
        <f>ROUND(I485*H485,2)</f>
        <v>0</v>
      </c>
      <c r="BL485" s="66" t="s">
        <v>214</v>
      </c>
      <c r="BM485" s="121" t="s">
        <v>1203</v>
      </c>
    </row>
    <row r="486" spans="1:65" s="53" customFormat="1" ht="22.9" customHeight="1">
      <c r="A486" s="197"/>
      <c r="B486" s="198"/>
      <c r="C486" s="197"/>
      <c r="D486" s="199" t="s">
        <v>74</v>
      </c>
      <c r="E486" s="202" t="s">
        <v>1204</v>
      </c>
      <c r="F486" s="202" t="s">
        <v>1205</v>
      </c>
      <c r="G486" s="197"/>
      <c r="H486" s="197"/>
      <c r="J486" s="203">
        <f>BK486</f>
        <v>0</v>
      </c>
      <c r="K486" s="197"/>
      <c r="L486" s="109"/>
      <c r="M486" s="111"/>
      <c r="N486" s="112"/>
      <c r="O486" s="112"/>
      <c r="P486" s="113">
        <f>SUM(P487:P509)</f>
        <v>0</v>
      </c>
      <c r="Q486" s="112"/>
      <c r="R486" s="113">
        <f>SUM(R487:R509)</f>
        <v>2.0153460000000001</v>
      </c>
      <c r="S486" s="112"/>
      <c r="T486" s="114">
        <f>SUM(T487:T509)</f>
        <v>0</v>
      </c>
      <c r="AR486" s="110" t="s">
        <v>82</v>
      </c>
      <c r="AT486" s="115" t="s">
        <v>74</v>
      </c>
      <c r="AU486" s="115" t="s">
        <v>80</v>
      </c>
      <c r="AY486" s="110" t="s">
        <v>142</v>
      </c>
      <c r="BK486" s="116">
        <f>SUM(BK487:BK509)</f>
        <v>0</v>
      </c>
    </row>
    <row r="487" spans="1:65" s="73" customFormat="1" ht="16.5" customHeight="1">
      <c r="A487" s="143"/>
      <c r="B487" s="144"/>
      <c r="C487" s="229" t="s">
        <v>1206</v>
      </c>
      <c r="D487" s="204" t="s">
        <v>144</v>
      </c>
      <c r="E487" s="205" t="s">
        <v>1207</v>
      </c>
      <c r="F487" s="206" t="s">
        <v>1208</v>
      </c>
      <c r="G487" s="207" t="s">
        <v>147</v>
      </c>
      <c r="H487" s="208">
        <v>77.111999999999995</v>
      </c>
      <c r="I487" s="55"/>
      <c r="J487" s="209">
        <f>ROUND(I487*H487,2)</f>
        <v>0</v>
      </c>
      <c r="K487" s="206" t="s">
        <v>148</v>
      </c>
      <c r="L487" s="54"/>
      <c r="M487" s="56"/>
      <c r="N487" s="117" t="s">
        <v>40</v>
      </c>
      <c r="O487" s="118"/>
      <c r="P487" s="119">
        <f>O487*H487</f>
        <v>0</v>
      </c>
      <c r="Q487" s="119">
        <v>2.9999999999999997E-4</v>
      </c>
      <c r="R487" s="119">
        <f>Q487*H487</f>
        <v>2.3133599999999997E-2</v>
      </c>
      <c r="S487" s="119">
        <v>0</v>
      </c>
      <c r="T487" s="120">
        <f>S487*H487</f>
        <v>0</v>
      </c>
      <c r="U487" s="70"/>
      <c r="V487" s="70"/>
      <c r="W487" s="70"/>
      <c r="X487" s="70"/>
      <c r="Y487" s="70"/>
      <c r="Z487" s="70"/>
      <c r="AA487" s="70"/>
      <c r="AB487" s="70"/>
      <c r="AC487" s="70"/>
      <c r="AD487" s="70"/>
      <c r="AE487" s="70"/>
      <c r="AR487" s="121" t="s">
        <v>214</v>
      </c>
      <c r="AT487" s="121" t="s">
        <v>144</v>
      </c>
      <c r="AU487" s="121" t="s">
        <v>82</v>
      </c>
      <c r="AY487" s="66" t="s">
        <v>142</v>
      </c>
      <c r="BE487" s="122">
        <f>IF(N487="základní",J487,0)</f>
        <v>0</v>
      </c>
      <c r="BF487" s="122">
        <f>IF(N487="snížená",J487,0)</f>
        <v>0</v>
      </c>
      <c r="BG487" s="122">
        <f>IF(N487="zákl. přenesená",J487,0)</f>
        <v>0</v>
      </c>
      <c r="BH487" s="122">
        <f>IF(N487="sníž. přenesená",J487,0)</f>
        <v>0</v>
      </c>
      <c r="BI487" s="122">
        <f>IF(N487="nulová",J487,0)</f>
        <v>0</v>
      </c>
      <c r="BJ487" s="66" t="s">
        <v>80</v>
      </c>
      <c r="BK487" s="122">
        <f>ROUND(I487*H487,2)</f>
        <v>0</v>
      </c>
      <c r="BL487" s="66" t="s">
        <v>214</v>
      </c>
      <c r="BM487" s="121" t="s">
        <v>1209</v>
      </c>
    </row>
    <row r="488" spans="1:65" s="57" customFormat="1">
      <c r="A488" s="210"/>
      <c r="B488" s="211"/>
      <c r="C488" s="210"/>
      <c r="D488" s="212" t="s">
        <v>158</v>
      </c>
      <c r="E488" s="213"/>
      <c r="F488" s="214" t="s">
        <v>1210</v>
      </c>
      <c r="G488" s="210"/>
      <c r="H488" s="215">
        <v>15.696</v>
      </c>
      <c r="J488" s="210"/>
      <c r="K488" s="210"/>
      <c r="L488" s="123"/>
      <c r="M488" s="125"/>
      <c r="N488" s="126"/>
      <c r="O488" s="126"/>
      <c r="P488" s="126"/>
      <c r="Q488" s="126"/>
      <c r="R488" s="126"/>
      <c r="S488" s="126"/>
      <c r="T488" s="127"/>
      <c r="AT488" s="124" t="s">
        <v>158</v>
      </c>
      <c r="AU488" s="124" t="s">
        <v>82</v>
      </c>
      <c r="AV488" s="57" t="s">
        <v>82</v>
      </c>
      <c r="AW488" s="57" t="s">
        <v>31</v>
      </c>
      <c r="AX488" s="57" t="s">
        <v>75</v>
      </c>
      <c r="AY488" s="124" t="s">
        <v>142</v>
      </c>
    </row>
    <row r="489" spans="1:65" s="57" customFormat="1">
      <c r="A489" s="210"/>
      <c r="B489" s="211"/>
      <c r="C489" s="210"/>
      <c r="D489" s="212" t="s">
        <v>158</v>
      </c>
      <c r="E489" s="213"/>
      <c r="F489" s="214" t="s">
        <v>1211</v>
      </c>
      <c r="G489" s="210"/>
      <c r="H489" s="215">
        <v>27.108000000000001</v>
      </c>
      <c r="J489" s="210"/>
      <c r="K489" s="210"/>
      <c r="L489" s="123"/>
      <c r="M489" s="125"/>
      <c r="N489" s="126"/>
      <c r="O489" s="126"/>
      <c r="P489" s="126"/>
      <c r="Q489" s="126"/>
      <c r="R489" s="126"/>
      <c r="S489" s="126"/>
      <c r="T489" s="127"/>
      <c r="AT489" s="124" t="s">
        <v>158</v>
      </c>
      <c r="AU489" s="124" t="s">
        <v>82</v>
      </c>
      <c r="AV489" s="57" t="s">
        <v>82</v>
      </c>
      <c r="AW489" s="57" t="s">
        <v>31</v>
      </c>
      <c r="AX489" s="57" t="s">
        <v>75</v>
      </c>
      <c r="AY489" s="124" t="s">
        <v>142</v>
      </c>
    </row>
    <row r="490" spans="1:65" s="57" customFormat="1">
      <c r="A490" s="210"/>
      <c r="B490" s="211"/>
      <c r="C490" s="210"/>
      <c r="D490" s="212" t="s">
        <v>158</v>
      </c>
      <c r="E490" s="213"/>
      <c r="F490" s="214" t="s">
        <v>1212</v>
      </c>
      <c r="G490" s="210"/>
      <c r="H490" s="215">
        <v>-1.44</v>
      </c>
      <c r="J490" s="210"/>
      <c r="K490" s="210"/>
      <c r="L490" s="123"/>
      <c r="M490" s="125"/>
      <c r="N490" s="126"/>
      <c r="O490" s="126"/>
      <c r="P490" s="126"/>
      <c r="Q490" s="126"/>
      <c r="R490" s="126"/>
      <c r="S490" s="126"/>
      <c r="T490" s="127"/>
      <c r="AT490" s="124" t="s">
        <v>158</v>
      </c>
      <c r="AU490" s="124" t="s">
        <v>82</v>
      </c>
      <c r="AV490" s="57" t="s">
        <v>82</v>
      </c>
      <c r="AW490" s="57" t="s">
        <v>31</v>
      </c>
      <c r="AX490" s="57" t="s">
        <v>75</v>
      </c>
      <c r="AY490" s="124" t="s">
        <v>142</v>
      </c>
    </row>
    <row r="491" spans="1:65" s="57" customFormat="1">
      <c r="A491" s="210"/>
      <c r="B491" s="211"/>
      <c r="C491" s="210"/>
      <c r="D491" s="212" t="s">
        <v>158</v>
      </c>
      <c r="E491" s="213"/>
      <c r="F491" s="214" t="s">
        <v>1213</v>
      </c>
      <c r="G491" s="210"/>
      <c r="H491" s="215">
        <v>23.67</v>
      </c>
      <c r="J491" s="210"/>
      <c r="K491" s="210"/>
      <c r="L491" s="123"/>
      <c r="M491" s="125"/>
      <c r="N491" s="126"/>
      <c r="O491" s="126"/>
      <c r="P491" s="126"/>
      <c r="Q491" s="126"/>
      <c r="R491" s="126"/>
      <c r="S491" s="126"/>
      <c r="T491" s="127"/>
      <c r="AT491" s="124" t="s">
        <v>158</v>
      </c>
      <c r="AU491" s="124" t="s">
        <v>82</v>
      </c>
      <c r="AV491" s="57" t="s">
        <v>82</v>
      </c>
      <c r="AW491" s="57" t="s">
        <v>31</v>
      </c>
      <c r="AX491" s="57" t="s">
        <v>75</v>
      </c>
      <c r="AY491" s="124" t="s">
        <v>142</v>
      </c>
    </row>
    <row r="492" spans="1:65" s="57" customFormat="1">
      <c r="A492" s="210"/>
      <c r="B492" s="211"/>
      <c r="C492" s="210"/>
      <c r="D492" s="212" t="s">
        <v>158</v>
      </c>
      <c r="E492" s="213"/>
      <c r="F492" s="214" t="s">
        <v>1214</v>
      </c>
      <c r="G492" s="210"/>
      <c r="H492" s="215">
        <v>12.077999999999999</v>
      </c>
      <c r="J492" s="210"/>
      <c r="K492" s="210"/>
      <c r="L492" s="123"/>
      <c r="M492" s="125"/>
      <c r="N492" s="126"/>
      <c r="O492" s="126"/>
      <c r="P492" s="126"/>
      <c r="Q492" s="126"/>
      <c r="R492" s="126"/>
      <c r="S492" s="126"/>
      <c r="T492" s="127"/>
      <c r="AT492" s="124" t="s">
        <v>158</v>
      </c>
      <c r="AU492" s="124" t="s">
        <v>82</v>
      </c>
      <c r="AV492" s="57" t="s">
        <v>82</v>
      </c>
      <c r="AW492" s="57" t="s">
        <v>31</v>
      </c>
      <c r="AX492" s="57" t="s">
        <v>75</v>
      </c>
      <c r="AY492" s="124" t="s">
        <v>142</v>
      </c>
    </row>
    <row r="493" spans="1:65" s="60" customFormat="1">
      <c r="A493" s="223"/>
      <c r="B493" s="224"/>
      <c r="C493" s="223"/>
      <c r="D493" s="212" t="s">
        <v>158</v>
      </c>
      <c r="E493" s="225"/>
      <c r="F493" s="226" t="s">
        <v>353</v>
      </c>
      <c r="G493" s="223"/>
      <c r="H493" s="227">
        <v>77.111999999999995</v>
      </c>
      <c r="J493" s="223"/>
      <c r="K493" s="223"/>
      <c r="L493" s="130"/>
      <c r="M493" s="132"/>
      <c r="N493" s="133"/>
      <c r="O493" s="133"/>
      <c r="P493" s="133"/>
      <c r="Q493" s="133"/>
      <c r="R493" s="133"/>
      <c r="S493" s="133"/>
      <c r="T493" s="134"/>
      <c r="AT493" s="131" t="s">
        <v>158</v>
      </c>
      <c r="AU493" s="131" t="s">
        <v>82</v>
      </c>
      <c r="AV493" s="60" t="s">
        <v>149</v>
      </c>
      <c r="AW493" s="60" t="s">
        <v>31</v>
      </c>
      <c r="AX493" s="60" t="s">
        <v>80</v>
      </c>
      <c r="AY493" s="131" t="s">
        <v>142</v>
      </c>
    </row>
    <row r="494" spans="1:65" s="73" customFormat="1" ht="33" customHeight="1">
      <c r="A494" s="143"/>
      <c r="B494" s="144"/>
      <c r="C494" s="229" t="s">
        <v>1215</v>
      </c>
      <c r="D494" s="204" t="s">
        <v>144</v>
      </c>
      <c r="E494" s="205" t="s">
        <v>1216</v>
      </c>
      <c r="F494" s="206" t="s">
        <v>1217</v>
      </c>
      <c r="G494" s="207" t="s">
        <v>147</v>
      </c>
      <c r="H494" s="208">
        <v>77.111999999999995</v>
      </c>
      <c r="I494" s="55"/>
      <c r="J494" s="209">
        <f>ROUND(I494*H494,2)</f>
        <v>0</v>
      </c>
      <c r="K494" s="206" t="s">
        <v>148</v>
      </c>
      <c r="L494" s="54"/>
      <c r="M494" s="56"/>
      <c r="N494" s="117" t="s">
        <v>40</v>
      </c>
      <c r="O494" s="118"/>
      <c r="P494" s="119">
        <f>O494*H494</f>
        <v>0</v>
      </c>
      <c r="Q494" s="119">
        <v>7.3000000000000001E-3</v>
      </c>
      <c r="R494" s="119">
        <f>Q494*H494</f>
        <v>0.56291760000000002</v>
      </c>
      <c r="S494" s="119">
        <v>0</v>
      </c>
      <c r="T494" s="120">
        <f>S494*H494</f>
        <v>0</v>
      </c>
      <c r="U494" s="70"/>
      <c r="V494" s="70"/>
      <c r="W494" s="70"/>
      <c r="X494" s="70"/>
      <c r="Y494" s="70"/>
      <c r="Z494" s="70"/>
      <c r="AA494" s="70"/>
      <c r="AB494" s="70"/>
      <c r="AC494" s="70"/>
      <c r="AD494" s="70"/>
      <c r="AE494" s="70"/>
      <c r="AR494" s="121" t="s">
        <v>214</v>
      </c>
      <c r="AT494" s="121" t="s">
        <v>144</v>
      </c>
      <c r="AU494" s="121" t="s">
        <v>82</v>
      </c>
      <c r="AY494" s="66" t="s">
        <v>142</v>
      </c>
      <c r="BE494" s="122">
        <f>IF(N494="základní",J494,0)</f>
        <v>0</v>
      </c>
      <c r="BF494" s="122">
        <f>IF(N494="snížená",J494,0)</f>
        <v>0</v>
      </c>
      <c r="BG494" s="122">
        <f>IF(N494="zákl. přenesená",J494,0)</f>
        <v>0</v>
      </c>
      <c r="BH494" s="122">
        <f>IF(N494="sníž. přenesená",J494,0)</f>
        <v>0</v>
      </c>
      <c r="BI494" s="122">
        <f>IF(N494="nulová",J494,0)</f>
        <v>0</v>
      </c>
      <c r="BJ494" s="66" t="s">
        <v>80</v>
      </c>
      <c r="BK494" s="122">
        <f>ROUND(I494*H494,2)</f>
        <v>0</v>
      </c>
      <c r="BL494" s="66" t="s">
        <v>214</v>
      </c>
      <c r="BM494" s="121" t="s">
        <v>1218</v>
      </c>
    </row>
    <row r="495" spans="1:65" s="73" customFormat="1" ht="37.9" customHeight="1">
      <c r="A495" s="143"/>
      <c r="B495" s="144"/>
      <c r="C495" s="229" t="s">
        <v>1219</v>
      </c>
      <c r="D495" s="204" t="s">
        <v>144</v>
      </c>
      <c r="E495" s="205" t="s">
        <v>1220</v>
      </c>
      <c r="F495" s="206" t="s">
        <v>1221</v>
      </c>
      <c r="G495" s="207" t="s">
        <v>147</v>
      </c>
      <c r="H495" s="208">
        <v>3.75</v>
      </c>
      <c r="I495" s="55"/>
      <c r="J495" s="209">
        <f>ROUND(I495*H495,2)</f>
        <v>0</v>
      </c>
      <c r="K495" s="206"/>
      <c r="L495" s="54"/>
      <c r="M495" s="56"/>
      <c r="N495" s="117" t="s">
        <v>40</v>
      </c>
      <c r="O495" s="118"/>
      <c r="P495" s="119">
        <f>O495*H495</f>
        <v>0</v>
      </c>
      <c r="Q495" s="119">
        <v>1.5E-3</v>
      </c>
      <c r="R495" s="119">
        <f>Q495*H495</f>
        <v>5.6249999999999998E-3</v>
      </c>
      <c r="S495" s="119">
        <v>0</v>
      </c>
      <c r="T495" s="120">
        <f>S495*H495</f>
        <v>0</v>
      </c>
      <c r="U495" s="70"/>
      <c r="V495" s="70"/>
      <c r="W495" s="70"/>
      <c r="X495" s="70"/>
      <c r="Y495" s="70"/>
      <c r="Z495" s="70"/>
      <c r="AA495" s="70"/>
      <c r="AB495" s="70"/>
      <c r="AC495" s="70"/>
      <c r="AD495" s="70"/>
      <c r="AE495" s="70"/>
      <c r="AR495" s="121" t="s">
        <v>214</v>
      </c>
      <c r="AT495" s="121" t="s">
        <v>144</v>
      </c>
      <c r="AU495" s="121" t="s">
        <v>82</v>
      </c>
      <c r="AY495" s="66" t="s">
        <v>142</v>
      </c>
      <c r="BE495" s="122">
        <f>IF(N495="základní",J495,0)</f>
        <v>0</v>
      </c>
      <c r="BF495" s="122">
        <f>IF(N495="snížená",J495,0)</f>
        <v>0</v>
      </c>
      <c r="BG495" s="122">
        <f>IF(N495="zákl. přenesená",J495,0)</f>
        <v>0</v>
      </c>
      <c r="BH495" s="122">
        <f>IF(N495="sníž. přenesená",J495,0)</f>
        <v>0</v>
      </c>
      <c r="BI495" s="122">
        <f>IF(N495="nulová",J495,0)</f>
        <v>0</v>
      </c>
      <c r="BJ495" s="66" t="s">
        <v>80</v>
      </c>
      <c r="BK495" s="122">
        <f>ROUND(I495*H495,2)</f>
        <v>0</v>
      </c>
      <c r="BL495" s="66" t="s">
        <v>214</v>
      </c>
      <c r="BM495" s="121" t="s">
        <v>1222</v>
      </c>
    </row>
    <row r="496" spans="1:65" s="57" customFormat="1">
      <c r="A496" s="210"/>
      <c r="B496" s="211"/>
      <c r="C496" s="210"/>
      <c r="D496" s="212" t="s">
        <v>158</v>
      </c>
      <c r="E496" s="213"/>
      <c r="F496" s="214" t="s">
        <v>1223</v>
      </c>
      <c r="G496" s="210"/>
      <c r="H496" s="215">
        <v>3.75</v>
      </c>
      <c r="J496" s="210"/>
      <c r="K496" s="210"/>
      <c r="L496" s="123"/>
      <c r="M496" s="125"/>
      <c r="N496" s="126"/>
      <c r="O496" s="126"/>
      <c r="P496" s="126"/>
      <c r="Q496" s="126"/>
      <c r="R496" s="126"/>
      <c r="S496" s="126"/>
      <c r="T496" s="127"/>
      <c r="AT496" s="124" t="s">
        <v>158</v>
      </c>
      <c r="AU496" s="124" t="s">
        <v>82</v>
      </c>
      <c r="AV496" s="57" t="s">
        <v>82</v>
      </c>
      <c r="AW496" s="57" t="s">
        <v>31</v>
      </c>
      <c r="AX496" s="57" t="s">
        <v>80</v>
      </c>
      <c r="AY496" s="124" t="s">
        <v>142</v>
      </c>
    </row>
    <row r="497" spans="1:65" s="73" customFormat="1" ht="24.2" customHeight="1">
      <c r="A497" s="143"/>
      <c r="B497" s="144"/>
      <c r="C497" s="229" t="s">
        <v>1224</v>
      </c>
      <c r="D497" s="204" t="s">
        <v>144</v>
      </c>
      <c r="E497" s="205" t="s">
        <v>1225</v>
      </c>
      <c r="F497" s="206" t="s">
        <v>1226</v>
      </c>
      <c r="G497" s="207" t="s">
        <v>147</v>
      </c>
      <c r="H497" s="208">
        <v>16.513999999999999</v>
      </c>
      <c r="I497" s="55"/>
      <c r="J497" s="209">
        <f>ROUND(I497*H497,2)</f>
        <v>0</v>
      </c>
      <c r="K497" s="206"/>
      <c r="L497" s="54"/>
      <c r="M497" s="56"/>
      <c r="N497" s="117" t="s">
        <v>40</v>
      </c>
      <c r="O497" s="118"/>
      <c r="P497" s="119">
        <f>O497*H497</f>
        <v>0</v>
      </c>
      <c r="Q497" s="119">
        <v>1.5E-3</v>
      </c>
      <c r="R497" s="119">
        <f>Q497*H497</f>
        <v>2.4770999999999998E-2</v>
      </c>
      <c r="S497" s="119">
        <v>0</v>
      </c>
      <c r="T497" s="120">
        <f>S497*H497</f>
        <v>0</v>
      </c>
      <c r="U497" s="70"/>
      <c r="V497" s="70"/>
      <c r="W497" s="70"/>
      <c r="X497" s="70"/>
      <c r="Y497" s="70"/>
      <c r="Z497" s="70"/>
      <c r="AA497" s="70"/>
      <c r="AB497" s="70"/>
      <c r="AC497" s="70"/>
      <c r="AD497" s="70"/>
      <c r="AE497" s="70"/>
      <c r="AR497" s="121" t="s">
        <v>214</v>
      </c>
      <c r="AT497" s="121" t="s">
        <v>144</v>
      </c>
      <c r="AU497" s="121" t="s">
        <v>82</v>
      </c>
      <c r="AY497" s="66" t="s">
        <v>142</v>
      </c>
      <c r="BE497" s="122">
        <f>IF(N497="základní",J497,0)</f>
        <v>0</v>
      </c>
      <c r="BF497" s="122">
        <f>IF(N497="snížená",J497,0)</f>
        <v>0</v>
      </c>
      <c r="BG497" s="122">
        <f>IF(N497="zákl. přenesená",J497,0)</f>
        <v>0</v>
      </c>
      <c r="BH497" s="122">
        <f>IF(N497="sníž. přenesená",J497,0)</f>
        <v>0</v>
      </c>
      <c r="BI497" s="122">
        <f>IF(N497="nulová",J497,0)</f>
        <v>0</v>
      </c>
      <c r="BJ497" s="66" t="s">
        <v>80</v>
      </c>
      <c r="BK497" s="122">
        <f>ROUND(I497*H497,2)</f>
        <v>0</v>
      </c>
      <c r="BL497" s="66" t="s">
        <v>214</v>
      </c>
      <c r="BM497" s="121" t="s">
        <v>1227</v>
      </c>
    </row>
    <row r="498" spans="1:65" s="57" customFormat="1">
      <c r="A498" s="210"/>
      <c r="B498" s="211"/>
      <c r="C498" s="210"/>
      <c r="D498" s="212" t="s">
        <v>158</v>
      </c>
      <c r="E498" s="213"/>
      <c r="F498" s="214" t="s">
        <v>1228</v>
      </c>
      <c r="G498" s="210"/>
      <c r="H498" s="215">
        <v>6.2329999999999997</v>
      </c>
      <c r="J498" s="210"/>
      <c r="K498" s="210"/>
      <c r="L498" s="123"/>
      <c r="M498" s="125"/>
      <c r="N498" s="126"/>
      <c r="O498" s="126"/>
      <c r="P498" s="126"/>
      <c r="Q498" s="126"/>
      <c r="R498" s="126"/>
      <c r="S498" s="126"/>
      <c r="T498" s="127"/>
      <c r="AT498" s="124" t="s">
        <v>158</v>
      </c>
      <c r="AU498" s="124" t="s">
        <v>82</v>
      </c>
      <c r="AV498" s="57" t="s">
        <v>82</v>
      </c>
      <c r="AW498" s="57" t="s">
        <v>31</v>
      </c>
      <c r="AX498" s="57" t="s">
        <v>75</v>
      </c>
      <c r="AY498" s="124" t="s">
        <v>142</v>
      </c>
    </row>
    <row r="499" spans="1:65" s="57" customFormat="1">
      <c r="A499" s="210"/>
      <c r="B499" s="211"/>
      <c r="C499" s="210"/>
      <c r="D499" s="212" t="s">
        <v>158</v>
      </c>
      <c r="E499" s="213"/>
      <c r="F499" s="214" t="s">
        <v>1229</v>
      </c>
      <c r="G499" s="210"/>
      <c r="H499" s="215">
        <v>1.542</v>
      </c>
      <c r="J499" s="210"/>
      <c r="K499" s="210"/>
      <c r="L499" s="123"/>
      <c r="M499" s="125"/>
      <c r="N499" s="126"/>
      <c r="O499" s="126"/>
      <c r="P499" s="126"/>
      <c r="Q499" s="126"/>
      <c r="R499" s="126"/>
      <c r="S499" s="126"/>
      <c r="T499" s="127"/>
      <c r="AT499" s="124" t="s">
        <v>158</v>
      </c>
      <c r="AU499" s="124" t="s">
        <v>82</v>
      </c>
      <c r="AV499" s="57" t="s">
        <v>82</v>
      </c>
      <c r="AW499" s="57" t="s">
        <v>31</v>
      </c>
      <c r="AX499" s="57" t="s">
        <v>75</v>
      </c>
      <c r="AY499" s="124" t="s">
        <v>142</v>
      </c>
    </row>
    <row r="500" spans="1:65" s="57" customFormat="1" ht="22.5">
      <c r="A500" s="210"/>
      <c r="B500" s="211"/>
      <c r="C500" s="210"/>
      <c r="D500" s="212" t="s">
        <v>158</v>
      </c>
      <c r="E500" s="213"/>
      <c r="F500" s="214" t="s">
        <v>1230</v>
      </c>
      <c r="G500" s="210"/>
      <c r="H500" s="215">
        <v>7.62</v>
      </c>
      <c r="J500" s="210"/>
      <c r="K500" s="210"/>
      <c r="L500" s="123"/>
      <c r="M500" s="125"/>
      <c r="N500" s="126"/>
      <c r="O500" s="126"/>
      <c r="P500" s="126"/>
      <c r="Q500" s="126"/>
      <c r="R500" s="126"/>
      <c r="S500" s="126"/>
      <c r="T500" s="127"/>
      <c r="AT500" s="124" t="s">
        <v>158</v>
      </c>
      <c r="AU500" s="124" t="s">
        <v>82</v>
      </c>
      <c r="AV500" s="57" t="s">
        <v>82</v>
      </c>
      <c r="AW500" s="57" t="s">
        <v>31</v>
      </c>
      <c r="AX500" s="57" t="s">
        <v>75</v>
      </c>
      <c r="AY500" s="124" t="s">
        <v>142</v>
      </c>
    </row>
    <row r="501" spans="1:65" s="57" customFormat="1">
      <c r="A501" s="210"/>
      <c r="B501" s="211"/>
      <c r="C501" s="210"/>
      <c r="D501" s="212" t="s">
        <v>158</v>
      </c>
      <c r="E501" s="213"/>
      <c r="F501" s="214" t="s">
        <v>1231</v>
      </c>
      <c r="G501" s="210"/>
      <c r="H501" s="215">
        <v>1.119</v>
      </c>
      <c r="J501" s="210"/>
      <c r="K501" s="210"/>
      <c r="L501" s="123"/>
      <c r="M501" s="125"/>
      <c r="N501" s="126"/>
      <c r="O501" s="126"/>
      <c r="P501" s="126"/>
      <c r="Q501" s="126"/>
      <c r="R501" s="126"/>
      <c r="S501" s="126"/>
      <c r="T501" s="127"/>
      <c r="AT501" s="124" t="s">
        <v>158</v>
      </c>
      <c r="AU501" s="124" t="s">
        <v>82</v>
      </c>
      <c r="AV501" s="57" t="s">
        <v>82</v>
      </c>
      <c r="AW501" s="57" t="s">
        <v>31</v>
      </c>
      <c r="AX501" s="57" t="s">
        <v>75</v>
      </c>
      <c r="AY501" s="124" t="s">
        <v>142</v>
      </c>
    </row>
    <row r="502" spans="1:65" s="60" customFormat="1">
      <c r="A502" s="223"/>
      <c r="B502" s="224"/>
      <c r="C502" s="223"/>
      <c r="D502" s="212" t="s">
        <v>158</v>
      </c>
      <c r="E502" s="225"/>
      <c r="F502" s="226" t="s">
        <v>353</v>
      </c>
      <c r="G502" s="223"/>
      <c r="H502" s="227">
        <v>16.513999999999999</v>
      </c>
      <c r="J502" s="223"/>
      <c r="K502" s="223"/>
      <c r="L502" s="130"/>
      <c r="M502" s="132"/>
      <c r="N502" s="133"/>
      <c r="O502" s="133"/>
      <c r="P502" s="133"/>
      <c r="Q502" s="133"/>
      <c r="R502" s="133"/>
      <c r="S502" s="133"/>
      <c r="T502" s="134"/>
      <c r="AT502" s="131" t="s">
        <v>158</v>
      </c>
      <c r="AU502" s="131" t="s">
        <v>82</v>
      </c>
      <c r="AV502" s="60" t="s">
        <v>149</v>
      </c>
      <c r="AW502" s="60" t="s">
        <v>31</v>
      </c>
      <c r="AX502" s="60" t="s">
        <v>80</v>
      </c>
      <c r="AY502" s="131" t="s">
        <v>142</v>
      </c>
    </row>
    <row r="503" spans="1:65" s="73" customFormat="1" ht="24.2" customHeight="1">
      <c r="A503" s="143"/>
      <c r="B503" s="144"/>
      <c r="C503" s="229" t="s">
        <v>1232</v>
      </c>
      <c r="D503" s="204" t="s">
        <v>144</v>
      </c>
      <c r="E503" s="205" t="s">
        <v>1233</v>
      </c>
      <c r="F503" s="206" t="s">
        <v>1234</v>
      </c>
      <c r="G503" s="207" t="s">
        <v>147</v>
      </c>
      <c r="H503" s="208">
        <v>73.361999999999995</v>
      </c>
      <c r="I503" s="55"/>
      <c r="J503" s="209">
        <f>ROUND(I503*H503,2)</f>
        <v>0</v>
      </c>
      <c r="K503" s="206"/>
      <c r="L503" s="54"/>
      <c r="M503" s="56"/>
      <c r="N503" s="117" t="s">
        <v>40</v>
      </c>
      <c r="O503" s="118"/>
      <c r="P503" s="119">
        <f>O503*H503</f>
        <v>0</v>
      </c>
      <c r="Q503" s="119">
        <v>4.4999999999999997E-3</v>
      </c>
      <c r="R503" s="119">
        <f>Q503*H503</f>
        <v>0.33012899999999995</v>
      </c>
      <c r="S503" s="119">
        <v>0</v>
      </c>
      <c r="T503" s="120">
        <f>S503*H503</f>
        <v>0</v>
      </c>
      <c r="U503" s="70"/>
      <c r="V503" s="70"/>
      <c r="W503" s="70"/>
      <c r="X503" s="70"/>
      <c r="Y503" s="70"/>
      <c r="Z503" s="70"/>
      <c r="AA503" s="70"/>
      <c r="AB503" s="70"/>
      <c r="AC503" s="70"/>
      <c r="AD503" s="70"/>
      <c r="AE503" s="70"/>
      <c r="AR503" s="121" t="s">
        <v>214</v>
      </c>
      <c r="AT503" s="121" t="s">
        <v>144</v>
      </c>
      <c r="AU503" s="121" t="s">
        <v>82</v>
      </c>
      <c r="AY503" s="66" t="s">
        <v>142</v>
      </c>
      <c r="BE503" s="122">
        <f>IF(N503="základní",J503,0)</f>
        <v>0</v>
      </c>
      <c r="BF503" s="122">
        <f>IF(N503="snížená",J503,0)</f>
        <v>0</v>
      </c>
      <c r="BG503" s="122">
        <f>IF(N503="zákl. přenesená",J503,0)</f>
        <v>0</v>
      </c>
      <c r="BH503" s="122">
        <f>IF(N503="sníž. přenesená",J503,0)</f>
        <v>0</v>
      </c>
      <c r="BI503" s="122">
        <f>IF(N503="nulová",J503,0)</f>
        <v>0</v>
      </c>
      <c r="BJ503" s="66" t="s">
        <v>80</v>
      </c>
      <c r="BK503" s="122">
        <f>ROUND(I503*H503,2)</f>
        <v>0</v>
      </c>
      <c r="BL503" s="66" t="s">
        <v>214</v>
      </c>
      <c r="BM503" s="121" t="s">
        <v>1235</v>
      </c>
    </row>
    <row r="504" spans="1:65" s="57" customFormat="1">
      <c r="A504" s="210"/>
      <c r="B504" s="211"/>
      <c r="C504" s="210"/>
      <c r="D504" s="212" t="s">
        <v>158</v>
      </c>
      <c r="E504" s="213"/>
      <c r="F504" s="214" t="s">
        <v>1236</v>
      </c>
      <c r="G504" s="210"/>
      <c r="H504" s="215">
        <v>73.361999999999995</v>
      </c>
      <c r="J504" s="210"/>
      <c r="K504" s="210"/>
      <c r="L504" s="123"/>
      <c r="M504" s="125"/>
      <c r="N504" s="126"/>
      <c r="O504" s="126"/>
      <c r="P504" s="126"/>
      <c r="Q504" s="126"/>
      <c r="R504" s="126"/>
      <c r="S504" s="126"/>
      <c r="T504" s="127"/>
      <c r="AT504" s="124" t="s">
        <v>158</v>
      </c>
      <c r="AU504" s="124" t="s">
        <v>82</v>
      </c>
      <c r="AV504" s="57" t="s">
        <v>82</v>
      </c>
      <c r="AW504" s="57" t="s">
        <v>31</v>
      </c>
      <c r="AX504" s="57" t="s">
        <v>80</v>
      </c>
      <c r="AY504" s="124" t="s">
        <v>142</v>
      </c>
    </row>
    <row r="505" spans="1:65" s="73" customFormat="1" ht="21.75" customHeight="1">
      <c r="A505" s="143"/>
      <c r="B505" s="144"/>
      <c r="C505" s="228" t="s">
        <v>1237</v>
      </c>
      <c r="D505" s="217" t="s">
        <v>205</v>
      </c>
      <c r="E505" s="218" t="s">
        <v>1238</v>
      </c>
      <c r="F505" s="219" t="s">
        <v>1239</v>
      </c>
      <c r="G505" s="220" t="s">
        <v>147</v>
      </c>
      <c r="H505" s="221">
        <v>84.822999999999993</v>
      </c>
      <c r="I505" s="58"/>
      <c r="J505" s="222">
        <f>ROUND(I505*H505,2)</f>
        <v>0</v>
      </c>
      <c r="K505" s="206" t="s">
        <v>148</v>
      </c>
      <c r="L505" s="128"/>
      <c r="M505" s="59"/>
      <c r="N505" s="129" t="s">
        <v>40</v>
      </c>
      <c r="O505" s="118"/>
      <c r="P505" s="119">
        <f>O505*H505</f>
        <v>0</v>
      </c>
      <c r="Q505" s="119">
        <v>1.26E-2</v>
      </c>
      <c r="R505" s="119">
        <f>Q505*H505</f>
        <v>1.0687697999999999</v>
      </c>
      <c r="S505" s="119">
        <v>0</v>
      </c>
      <c r="T505" s="120">
        <f>S505*H505</f>
        <v>0</v>
      </c>
      <c r="U505" s="70"/>
      <c r="V505" s="70"/>
      <c r="W505" s="70"/>
      <c r="X505" s="70"/>
      <c r="Y505" s="70"/>
      <c r="Z505" s="70"/>
      <c r="AA505" s="70"/>
      <c r="AB505" s="70"/>
      <c r="AC505" s="70"/>
      <c r="AD505" s="70"/>
      <c r="AE505" s="70"/>
      <c r="AR505" s="121" t="s">
        <v>285</v>
      </c>
      <c r="AT505" s="121" t="s">
        <v>205</v>
      </c>
      <c r="AU505" s="121" t="s">
        <v>82</v>
      </c>
      <c r="AY505" s="66" t="s">
        <v>142</v>
      </c>
      <c r="BE505" s="122">
        <f>IF(N505="základní",J505,0)</f>
        <v>0</v>
      </c>
      <c r="BF505" s="122">
        <f>IF(N505="snížená",J505,0)</f>
        <v>0</v>
      </c>
      <c r="BG505" s="122">
        <f>IF(N505="zákl. přenesená",J505,0)</f>
        <v>0</v>
      </c>
      <c r="BH505" s="122">
        <f>IF(N505="sníž. přenesená",J505,0)</f>
        <v>0</v>
      </c>
      <c r="BI505" s="122">
        <f>IF(N505="nulová",J505,0)</f>
        <v>0</v>
      </c>
      <c r="BJ505" s="66" t="s">
        <v>80</v>
      </c>
      <c r="BK505" s="122">
        <f>ROUND(I505*H505,2)</f>
        <v>0</v>
      </c>
      <c r="BL505" s="66" t="s">
        <v>214</v>
      </c>
      <c r="BM505" s="121" t="s">
        <v>1240</v>
      </c>
    </row>
    <row r="506" spans="1:65" s="57" customFormat="1">
      <c r="A506" s="210"/>
      <c r="B506" s="211"/>
      <c r="C506" s="210"/>
      <c r="D506" s="212" t="s">
        <v>158</v>
      </c>
      <c r="E506" s="210"/>
      <c r="F506" s="214" t="s">
        <v>1241</v>
      </c>
      <c r="G506" s="210"/>
      <c r="H506" s="215">
        <v>84.822999999999993</v>
      </c>
      <c r="J506" s="210"/>
      <c r="K506" s="210"/>
      <c r="L506" s="123"/>
      <c r="M506" s="125"/>
      <c r="N506" s="126"/>
      <c r="O506" s="126"/>
      <c r="P506" s="126"/>
      <c r="Q506" s="126"/>
      <c r="R506" s="126"/>
      <c r="S506" s="126"/>
      <c r="T506" s="127"/>
      <c r="AT506" s="124" t="s">
        <v>158</v>
      </c>
      <c r="AU506" s="124" t="s">
        <v>82</v>
      </c>
      <c r="AV506" s="57" t="s">
        <v>82</v>
      </c>
      <c r="AW506" s="57" t="s">
        <v>2</v>
      </c>
      <c r="AX506" s="57" t="s">
        <v>80</v>
      </c>
      <c r="AY506" s="124" t="s">
        <v>142</v>
      </c>
    </row>
    <row r="507" spans="1:65" s="73" customFormat="1" ht="24.2" customHeight="1">
      <c r="A507" s="143"/>
      <c r="B507" s="144"/>
      <c r="C507" s="229" t="s">
        <v>1242</v>
      </c>
      <c r="D507" s="204" t="s">
        <v>144</v>
      </c>
      <c r="E507" s="205" t="s">
        <v>1243</v>
      </c>
      <c r="F507" s="206" t="s">
        <v>1244</v>
      </c>
      <c r="G507" s="207" t="s">
        <v>147</v>
      </c>
      <c r="H507" s="208">
        <v>77.111999999999995</v>
      </c>
      <c r="I507" s="55"/>
      <c r="J507" s="209">
        <f>ROUND(I507*H507,2)</f>
        <v>0</v>
      </c>
      <c r="K507" s="206" t="s">
        <v>148</v>
      </c>
      <c r="L507" s="54"/>
      <c r="M507" s="56"/>
      <c r="N507" s="117" t="s">
        <v>40</v>
      </c>
      <c r="O507" s="118"/>
      <c r="P507" s="119">
        <f>O507*H507</f>
        <v>0</v>
      </c>
      <c r="Q507" s="119">
        <v>0</v>
      </c>
      <c r="R507" s="119">
        <f>Q507*H507</f>
        <v>0</v>
      </c>
      <c r="S507" s="119">
        <v>0</v>
      </c>
      <c r="T507" s="120">
        <f>S507*H507</f>
        <v>0</v>
      </c>
      <c r="U507" s="70"/>
      <c r="V507" s="70"/>
      <c r="W507" s="70"/>
      <c r="X507" s="70"/>
      <c r="Y507" s="70"/>
      <c r="Z507" s="70"/>
      <c r="AA507" s="70"/>
      <c r="AB507" s="70"/>
      <c r="AC507" s="70"/>
      <c r="AD507" s="70"/>
      <c r="AE507" s="70"/>
      <c r="AR507" s="121" t="s">
        <v>214</v>
      </c>
      <c r="AT507" s="121" t="s">
        <v>144</v>
      </c>
      <c r="AU507" s="121" t="s">
        <v>82</v>
      </c>
      <c r="AY507" s="66" t="s">
        <v>142</v>
      </c>
      <c r="BE507" s="122">
        <f>IF(N507="základní",J507,0)</f>
        <v>0</v>
      </c>
      <c r="BF507" s="122">
        <f>IF(N507="snížená",J507,0)</f>
        <v>0</v>
      </c>
      <c r="BG507" s="122">
        <f>IF(N507="zákl. přenesená",J507,0)</f>
        <v>0</v>
      </c>
      <c r="BH507" s="122">
        <f>IF(N507="sníž. přenesená",J507,0)</f>
        <v>0</v>
      </c>
      <c r="BI507" s="122">
        <f>IF(N507="nulová",J507,0)</f>
        <v>0</v>
      </c>
      <c r="BJ507" s="66" t="s">
        <v>80</v>
      </c>
      <c r="BK507" s="122">
        <f>ROUND(I507*H507,2)</f>
        <v>0</v>
      </c>
      <c r="BL507" s="66" t="s">
        <v>214</v>
      </c>
      <c r="BM507" s="121" t="s">
        <v>1245</v>
      </c>
    </row>
    <row r="508" spans="1:65" s="73" customFormat="1" ht="24.2" customHeight="1">
      <c r="A508" s="143"/>
      <c r="B508" s="144"/>
      <c r="C508" s="229" t="s">
        <v>1246</v>
      </c>
      <c r="D508" s="204" t="s">
        <v>144</v>
      </c>
      <c r="E508" s="205" t="s">
        <v>1247</v>
      </c>
      <c r="F508" s="206" t="s">
        <v>1248</v>
      </c>
      <c r="G508" s="207" t="s">
        <v>147</v>
      </c>
      <c r="H508" s="208">
        <v>77.111999999999995</v>
      </c>
      <c r="I508" s="55"/>
      <c r="J508" s="209">
        <f>ROUND(I508*H508,2)</f>
        <v>0</v>
      </c>
      <c r="K508" s="206" t="s">
        <v>148</v>
      </c>
      <c r="L508" s="54"/>
      <c r="M508" s="56"/>
      <c r="N508" s="117" t="s">
        <v>40</v>
      </c>
      <c r="O508" s="118"/>
      <c r="P508" s="119">
        <f>O508*H508</f>
        <v>0</v>
      </c>
      <c r="Q508" s="119">
        <v>0</v>
      </c>
      <c r="R508" s="119">
        <f>Q508*H508</f>
        <v>0</v>
      </c>
      <c r="S508" s="119">
        <v>0</v>
      </c>
      <c r="T508" s="120">
        <f>S508*H508</f>
        <v>0</v>
      </c>
      <c r="U508" s="70"/>
      <c r="V508" s="70"/>
      <c r="W508" s="70"/>
      <c r="X508" s="70"/>
      <c r="Y508" s="70"/>
      <c r="Z508" s="70"/>
      <c r="AA508" s="70"/>
      <c r="AB508" s="70"/>
      <c r="AC508" s="70"/>
      <c r="AD508" s="70"/>
      <c r="AE508" s="70"/>
      <c r="AR508" s="121" t="s">
        <v>214</v>
      </c>
      <c r="AT508" s="121" t="s">
        <v>144</v>
      </c>
      <c r="AU508" s="121" t="s">
        <v>82</v>
      </c>
      <c r="AY508" s="66" t="s">
        <v>142</v>
      </c>
      <c r="BE508" s="122">
        <f>IF(N508="základní",J508,0)</f>
        <v>0</v>
      </c>
      <c r="BF508" s="122">
        <f>IF(N508="snížená",J508,0)</f>
        <v>0</v>
      </c>
      <c r="BG508" s="122">
        <f>IF(N508="zákl. přenesená",J508,0)</f>
        <v>0</v>
      </c>
      <c r="BH508" s="122">
        <f>IF(N508="sníž. přenesená",J508,0)</f>
        <v>0</v>
      </c>
      <c r="BI508" s="122">
        <f>IF(N508="nulová",J508,0)</f>
        <v>0</v>
      </c>
      <c r="BJ508" s="66" t="s">
        <v>80</v>
      </c>
      <c r="BK508" s="122">
        <f>ROUND(I508*H508,2)</f>
        <v>0</v>
      </c>
      <c r="BL508" s="66" t="s">
        <v>214</v>
      </c>
      <c r="BM508" s="121" t="s">
        <v>1249</v>
      </c>
    </row>
    <row r="509" spans="1:65" s="73" customFormat="1" ht="24.2" customHeight="1">
      <c r="A509" s="143"/>
      <c r="B509" s="144"/>
      <c r="C509" s="229" t="s">
        <v>1250</v>
      </c>
      <c r="D509" s="204" t="s">
        <v>144</v>
      </c>
      <c r="E509" s="205" t="s">
        <v>1251</v>
      </c>
      <c r="F509" s="206" t="s">
        <v>1252</v>
      </c>
      <c r="G509" s="207" t="s">
        <v>601</v>
      </c>
      <c r="H509" s="61"/>
      <c r="I509" s="55"/>
      <c r="J509" s="209">
        <f>ROUND(I509*H509,2)</f>
        <v>0</v>
      </c>
      <c r="K509" s="206" t="s">
        <v>148</v>
      </c>
      <c r="L509" s="54"/>
      <c r="M509" s="56"/>
      <c r="N509" s="117" t="s">
        <v>40</v>
      </c>
      <c r="O509" s="118"/>
      <c r="P509" s="119">
        <f>O509*H509</f>
        <v>0</v>
      </c>
      <c r="Q509" s="119">
        <v>0</v>
      </c>
      <c r="R509" s="119">
        <f>Q509*H509</f>
        <v>0</v>
      </c>
      <c r="S509" s="119">
        <v>0</v>
      </c>
      <c r="T509" s="120">
        <f>S509*H509</f>
        <v>0</v>
      </c>
      <c r="U509" s="70"/>
      <c r="V509" s="70"/>
      <c r="W509" s="70"/>
      <c r="X509" s="70"/>
      <c r="Y509" s="70"/>
      <c r="Z509" s="70"/>
      <c r="AA509" s="70"/>
      <c r="AB509" s="70"/>
      <c r="AC509" s="70"/>
      <c r="AD509" s="70"/>
      <c r="AE509" s="70"/>
      <c r="AR509" s="121" t="s">
        <v>214</v>
      </c>
      <c r="AT509" s="121" t="s">
        <v>144</v>
      </c>
      <c r="AU509" s="121" t="s">
        <v>82</v>
      </c>
      <c r="AY509" s="66" t="s">
        <v>142</v>
      </c>
      <c r="BE509" s="122">
        <f>IF(N509="základní",J509,0)</f>
        <v>0</v>
      </c>
      <c r="BF509" s="122">
        <f>IF(N509="snížená",J509,0)</f>
        <v>0</v>
      </c>
      <c r="BG509" s="122">
        <f>IF(N509="zákl. přenesená",J509,0)</f>
        <v>0</v>
      </c>
      <c r="BH509" s="122">
        <f>IF(N509="sníž. přenesená",J509,0)</f>
        <v>0</v>
      </c>
      <c r="BI509" s="122">
        <f>IF(N509="nulová",J509,0)</f>
        <v>0</v>
      </c>
      <c r="BJ509" s="66" t="s">
        <v>80</v>
      </c>
      <c r="BK509" s="122">
        <f>ROUND(I509*H509,2)</f>
        <v>0</v>
      </c>
      <c r="BL509" s="66" t="s">
        <v>214</v>
      </c>
      <c r="BM509" s="121" t="s">
        <v>1253</v>
      </c>
    </row>
    <row r="510" spans="1:65" s="53" customFormat="1" ht="22.9" customHeight="1">
      <c r="A510" s="197"/>
      <c r="B510" s="198"/>
      <c r="C510" s="197"/>
      <c r="D510" s="199" t="s">
        <v>74</v>
      </c>
      <c r="E510" s="202" t="s">
        <v>1254</v>
      </c>
      <c r="F510" s="202" t="s">
        <v>1255</v>
      </c>
      <c r="G510" s="197"/>
      <c r="H510" s="197"/>
      <c r="J510" s="203">
        <f>BK510</f>
        <v>0</v>
      </c>
      <c r="K510" s="197"/>
      <c r="L510" s="109"/>
      <c r="M510" s="111"/>
      <c r="N510" s="112"/>
      <c r="O510" s="112"/>
      <c r="P510" s="113">
        <f>SUM(P511:P519)</f>
        <v>0</v>
      </c>
      <c r="Q510" s="112"/>
      <c r="R510" s="113">
        <f>SUM(R511:R519)</f>
        <v>0.51415140000000004</v>
      </c>
      <c r="S510" s="112"/>
      <c r="T510" s="114">
        <f>SUM(T511:T519)</f>
        <v>3.6611859999999998</v>
      </c>
      <c r="AR510" s="110" t="s">
        <v>82</v>
      </c>
      <c r="AT510" s="115" t="s">
        <v>74</v>
      </c>
      <c r="AU510" s="115" t="s">
        <v>80</v>
      </c>
      <c r="AY510" s="110" t="s">
        <v>142</v>
      </c>
      <c r="BK510" s="116">
        <f>SUM(BK511:BK519)</f>
        <v>0</v>
      </c>
    </row>
    <row r="511" spans="1:65" s="73" customFormat="1" ht="24.2" customHeight="1">
      <c r="A511" s="143"/>
      <c r="B511" s="144"/>
      <c r="C511" s="229" t="s">
        <v>1256</v>
      </c>
      <c r="D511" s="204" t="s">
        <v>144</v>
      </c>
      <c r="E511" s="205" t="s">
        <v>1257</v>
      </c>
      <c r="F511" s="206" t="s">
        <v>1258</v>
      </c>
      <c r="G511" s="207" t="s">
        <v>147</v>
      </c>
      <c r="H511" s="208">
        <v>14.401999999999999</v>
      </c>
      <c r="I511" s="55"/>
      <c r="J511" s="209">
        <f>ROUND(I511*H511,2)</f>
        <v>0</v>
      </c>
      <c r="K511" s="206" t="s">
        <v>148</v>
      </c>
      <c r="L511" s="54"/>
      <c r="M511" s="56"/>
      <c r="N511" s="117" t="s">
        <v>40</v>
      </c>
      <c r="O511" s="118"/>
      <c r="P511" s="119">
        <f>O511*H511</f>
        <v>0</v>
      </c>
      <c r="Q511" s="119">
        <v>3.5700000000000003E-2</v>
      </c>
      <c r="R511" s="119">
        <f>Q511*H511</f>
        <v>0.51415140000000004</v>
      </c>
      <c r="S511" s="119">
        <v>0</v>
      </c>
      <c r="T511" s="120">
        <f>S511*H511</f>
        <v>0</v>
      </c>
      <c r="U511" s="70"/>
      <c r="V511" s="70"/>
      <c r="W511" s="70"/>
      <c r="X511" s="70"/>
      <c r="Y511" s="70"/>
      <c r="Z511" s="70"/>
      <c r="AA511" s="70"/>
      <c r="AB511" s="70"/>
      <c r="AC511" s="70"/>
      <c r="AD511" s="70"/>
      <c r="AE511" s="70"/>
      <c r="AR511" s="121" t="s">
        <v>214</v>
      </c>
      <c r="AT511" s="121" t="s">
        <v>144</v>
      </c>
      <c r="AU511" s="121" t="s">
        <v>82</v>
      </c>
      <c r="AY511" s="66" t="s">
        <v>142</v>
      </c>
      <c r="BE511" s="122">
        <f>IF(N511="základní",J511,0)</f>
        <v>0</v>
      </c>
      <c r="BF511" s="122">
        <f>IF(N511="snížená",J511,0)</f>
        <v>0</v>
      </c>
      <c r="BG511" s="122">
        <f>IF(N511="zákl. přenesená",J511,0)</f>
        <v>0</v>
      </c>
      <c r="BH511" s="122">
        <f>IF(N511="sníž. přenesená",J511,0)</f>
        <v>0</v>
      </c>
      <c r="BI511" s="122">
        <f>IF(N511="nulová",J511,0)</f>
        <v>0</v>
      </c>
      <c r="BJ511" s="66" t="s">
        <v>80</v>
      </c>
      <c r="BK511" s="122">
        <f>ROUND(I511*H511,2)</f>
        <v>0</v>
      </c>
      <c r="BL511" s="66" t="s">
        <v>214</v>
      </c>
      <c r="BM511" s="121" t="s">
        <v>1259</v>
      </c>
    </row>
    <row r="512" spans="1:65" s="57" customFormat="1">
      <c r="A512" s="210"/>
      <c r="B512" s="211"/>
      <c r="C512" s="210"/>
      <c r="D512" s="212" t="s">
        <v>158</v>
      </c>
      <c r="E512" s="213"/>
      <c r="F512" s="214" t="s">
        <v>1260</v>
      </c>
      <c r="G512" s="210"/>
      <c r="H512" s="215">
        <v>14.401999999999999</v>
      </c>
      <c r="J512" s="210"/>
      <c r="K512" s="210"/>
      <c r="L512" s="123"/>
      <c r="M512" s="125"/>
      <c r="N512" s="126"/>
      <c r="O512" s="126"/>
      <c r="P512" s="126"/>
      <c r="Q512" s="126"/>
      <c r="R512" s="126"/>
      <c r="S512" s="126"/>
      <c r="T512" s="127"/>
      <c r="AT512" s="124" t="s">
        <v>158</v>
      </c>
      <c r="AU512" s="124" t="s">
        <v>82</v>
      </c>
      <c r="AV512" s="57" t="s">
        <v>82</v>
      </c>
      <c r="AW512" s="57" t="s">
        <v>31</v>
      </c>
      <c r="AX512" s="57" t="s">
        <v>80</v>
      </c>
      <c r="AY512" s="124" t="s">
        <v>142</v>
      </c>
    </row>
    <row r="513" spans="1:65" s="73" customFormat="1" ht="33" customHeight="1">
      <c r="A513" s="143"/>
      <c r="B513" s="144"/>
      <c r="C513" s="229" t="s">
        <v>1261</v>
      </c>
      <c r="D513" s="204" t="s">
        <v>144</v>
      </c>
      <c r="E513" s="205" t="s">
        <v>1262</v>
      </c>
      <c r="F513" s="206" t="s">
        <v>1263</v>
      </c>
      <c r="G513" s="207" t="s">
        <v>147</v>
      </c>
      <c r="H513" s="208">
        <v>11.997</v>
      </c>
      <c r="I513" s="55"/>
      <c r="J513" s="209">
        <f>ROUND(I513*H513,2)</f>
        <v>0</v>
      </c>
      <c r="K513" s="206"/>
      <c r="L513" s="54"/>
      <c r="M513" s="56"/>
      <c r="N513" s="117" t="s">
        <v>40</v>
      </c>
      <c r="O513" s="118"/>
      <c r="P513" s="119">
        <f>O513*H513</f>
        <v>0</v>
      </c>
      <c r="Q513" s="119">
        <v>0</v>
      </c>
      <c r="R513" s="119">
        <f>Q513*H513</f>
        <v>0</v>
      </c>
      <c r="S513" s="119">
        <v>0.11799999999999999</v>
      </c>
      <c r="T513" s="120">
        <f>S513*H513</f>
        <v>1.415646</v>
      </c>
      <c r="U513" s="70"/>
      <c r="V513" s="70"/>
      <c r="W513" s="70"/>
      <c r="X513" s="70"/>
      <c r="Y513" s="70"/>
      <c r="Z513" s="70"/>
      <c r="AA513" s="70"/>
      <c r="AB513" s="70"/>
      <c r="AC513" s="70"/>
      <c r="AD513" s="70"/>
      <c r="AE513" s="70"/>
      <c r="AR513" s="121" t="s">
        <v>214</v>
      </c>
      <c r="AT513" s="121" t="s">
        <v>144</v>
      </c>
      <c r="AU513" s="121" t="s">
        <v>82</v>
      </c>
      <c r="AY513" s="66" t="s">
        <v>142</v>
      </c>
      <c r="BE513" s="122">
        <f>IF(N513="základní",J513,0)</f>
        <v>0</v>
      </c>
      <c r="BF513" s="122">
        <f>IF(N513="snížená",J513,0)</f>
        <v>0</v>
      </c>
      <c r="BG513" s="122">
        <f>IF(N513="zákl. přenesená",J513,0)</f>
        <v>0</v>
      </c>
      <c r="BH513" s="122">
        <f>IF(N513="sníž. přenesená",J513,0)</f>
        <v>0</v>
      </c>
      <c r="BI513" s="122">
        <f>IF(N513="nulová",J513,0)</f>
        <v>0</v>
      </c>
      <c r="BJ513" s="66" t="s">
        <v>80</v>
      </c>
      <c r="BK513" s="122">
        <f>ROUND(I513*H513,2)</f>
        <v>0</v>
      </c>
      <c r="BL513" s="66" t="s">
        <v>214</v>
      </c>
      <c r="BM513" s="121" t="s">
        <v>1264</v>
      </c>
    </row>
    <row r="514" spans="1:65" s="57" customFormat="1">
      <c r="A514" s="210"/>
      <c r="B514" s="211"/>
      <c r="C514" s="210"/>
      <c r="D514" s="212" t="s">
        <v>158</v>
      </c>
      <c r="E514" s="213"/>
      <c r="F514" s="214" t="s">
        <v>1265</v>
      </c>
      <c r="G514" s="210"/>
      <c r="H514" s="215">
        <v>11.997</v>
      </c>
      <c r="J514" s="210"/>
      <c r="K514" s="210"/>
      <c r="L514" s="123"/>
      <c r="M514" s="125"/>
      <c r="N514" s="126"/>
      <c r="O514" s="126"/>
      <c r="P514" s="126"/>
      <c r="Q514" s="126"/>
      <c r="R514" s="126"/>
      <c r="S514" s="126"/>
      <c r="T514" s="127"/>
      <c r="AT514" s="124" t="s">
        <v>158</v>
      </c>
      <c r="AU514" s="124" t="s">
        <v>82</v>
      </c>
      <c r="AV514" s="57" t="s">
        <v>82</v>
      </c>
      <c r="AW514" s="57" t="s">
        <v>31</v>
      </c>
      <c r="AX514" s="57" t="s">
        <v>80</v>
      </c>
      <c r="AY514" s="124" t="s">
        <v>142</v>
      </c>
    </row>
    <row r="515" spans="1:65" s="73" customFormat="1" ht="24.2" customHeight="1">
      <c r="A515" s="143"/>
      <c r="B515" s="144"/>
      <c r="C515" s="229" t="s">
        <v>1266</v>
      </c>
      <c r="D515" s="204" t="s">
        <v>144</v>
      </c>
      <c r="E515" s="205" t="s">
        <v>1267</v>
      </c>
      <c r="F515" s="206" t="s">
        <v>1268</v>
      </c>
      <c r="G515" s="207" t="s">
        <v>193</v>
      </c>
      <c r="H515" s="208">
        <v>16.03</v>
      </c>
      <c r="I515" s="55"/>
      <c r="J515" s="209">
        <f>ROUND(I515*H515,2)</f>
        <v>0</v>
      </c>
      <c r="K515" s="206"/>
      <c r="L515" s="54"/>
      <c r="M515" s="56"/>
      <c r="N515" s="117" t="s">
        <v>40</v>
      </c>
      <c r="O515" s="118"/>
      <c r="P515" s="119">
        <f>O515*H515</f>
        <v>0</v>
      </c>
      <c r="Q515" s="119">
        <v>0</v>
      </c>
      <c r="R515" s="119">
        <f>Q515*H515</f>
        <v>0</v>
      </c>
      <c r="S515" s="119">
        <v>0.11799999999999999</v>
      </c>
      <c r="T515" s="120">
        <f>S515*H515</f>
        <v>1.89154</v>
      </c>
      <c r="U515" s="70"/>
      <c r="V515" s="70"/>
      <c r="W515" s="70"/>
      <c r="X515" s="70"/>
      <c r="Y515" s="70"/>
      <c r="Z515" s="70"/>
      <c r="AA515" s="70"/>
      <c r="AB515" s="70"/>
      <c r="AC515" s="70"/>
      <c r="AD515" s="70"/>
      <c r="AE515" s="70"/>
      <c r="AR515" s="121" t="s">
        <v>214</v>
      </c>
      <c r="AT515" s="121" t="s">
        <v>144</v>
      </c>
      <c r="AU515" s="121" t="s">
        <v>82</v>
      </c>
      <c r="AY515" s="66" t="s">
        <v>142</v>
      </c>
      <c r="BE515" s="122">
        <f>IF(N515="základní",J515,0)</f>
        <v>0</v>
      </c>
      <c r="BF515" s="122">
        <f>IF(N515="snížená",J515,0)</f>
        <v>0</v>
      </c>
      <c r="BG515" s="122">
        <f>IF(N515="zákl. přenesená",J515,0)</f>
        <v>0</v>
      </c>
      <c r="BH515" s="122">
        <f>IF(N515="sníž. přenesená",J515,0)</f>
        <v>0</v>
      </c>
      <c r="BI515" s="122">
        <f>IF(N515="nulová",J515,0)</f>
        <v>0</v>
      </c>
      <c r="BJ515" s="66" t="s">
        <v>80</v>
      </c>
      <c r="BK515" s="122">
        <f>ROUND(I515*H515,2)</f>
        <v>0</v>
      </c>
      <c r="BL515" s="66" t="s">
        <v>214</v>
      </c>
      <c r="BM515" s="121" t="s">
        <v>1269</v>
      </c>
    </row>
    <row r="516" spans="1:65" s="57" customFormat="1">
      <c r="A516" s="210"/>
      <c r="B516" s="211"/>
      <c r="C516" s="210"/>
      <c r="D516" s="212" t="s">
        <v>158</v>
      </c>
      <c r="E516" s="213"/>
      <c r="F516" s="214" t="s">
        <v>1270</v>
      </c>
      <c r="G516" s="210"/>
      <c r="H516" s="215">
        <v>16.03</v>
      </c>
      <c r="J516" s="210"/>
      <c r="K516" s="210"/>
      <c r="L516" s="123"/>
      <c r="M516" s="125"/>
      <c r="N516" s="126"/>
      <c r="O516" s="126"/>
      <c r="P516" s="126"/>
      <c r="Q516" s="126"/>
      <c r="R516" s="126"/>
      <c r="S516" s="126"/>
      <c r="T516" s="127"/>
      <c r="AT516" s="124" t="s">
        <v>158</v>
      </c>
      <c r="AU516" s="124" t="s">
        <v>82</v>
      </c>
      <c r="AV516" s="57" t="s">
        <v>82</v>
      </c>
      <c r="AW516" s="57" t="s">
        <v>31</v>
      </c>
      <c r="AX516" s="57" t="s">
        <v>80</v>
      </c>
      <c r="AY516" s="124" t="s">
        <v>142</v>
      </c>
    </row>
    <row r="517" spans="1:65" s="73" customFormat="1" ht="16.5" customHeight="1">
      <c r="A517" s="143"/>
      <c r="B517" s="144"/>
      <c r="C517" s="229" t="s">
        <v>1271</v>
      </c>
      <c r="D517" s="204" t="s">
        <v>144</v>
      </c>
      <c r="E517" s="205" t="s">
        <v>1272</v>
      </c>
      <c r="F517" s="206" t="s">
        <v>1273</v>
      </c>
      <c r="G517" s="207" t="s">
        <v>147</v>
      </c>
      <c r="H517" s="208">
        <v>3</v>
      </c>
      <c r="I517" s="55"/>
      <c r="J517" s="209">
        <f>ROUND(I517*H517,2)</f>
        <v>0</v>
      </c>
      <c r="K517" s="206"/>
      <c r="L517" s="54"/>
      <c r="M517" s="56"/>
      <c r="N517" s="117" t="s">
        <v>40</v>
      </c>
      <c r="O517" s="118"/>
      <c r="P517" s="119">
        <f>O517*H517</f>
        <v>0</v>
      </c>
      <c r="Q517" s="119">
        <v>0</v>
      </c>
      <c r="R517" s="119">
        <f>Q517*H517</f>
        <v>0</v>
      </c>
      <c r="S517" s="119">
        <v>0.11799999999999999</v>
      </c>
      <c r="T517" s="120">
        <f>S517*H517</f>
        <v>0.35399999999999998</v>
      </c>
      <c r="U517" s="70"/>
      <c r="V517" s="70"/>
      <c r="W517" s="70"/>
      <c r="X517" s="70"/>
      <c r="Y517" s="70"/>
      <c r="Z517" s="70"/>
      <c r="AA517" s="70"/>
      <c r="AB517" s="70"/>
      <c r="AC517" s="70"/>
      <c r="AD517" s="70"/>
      <c r="AE517" s="70"/>
      <c r="AR517" s="121" t="s">
        <v>214</v>
      </c>
      <c r="AT517" s="121" t="s">
        <v>144</v>
      </c>
      <c r="AU517" s="121" t="s">
        <v>82</v>
      </c>
      <c r="AY517" s="66" t="s">
        <v>142</v>
      </c>
      <c r="BE517" s="122">
        <f>IF(N517="základní",J517,0)</f>
        <v>0</v>
      </c>
      <c r="BF517" s="122">
        <f>IF(N517="snížená",J517,0)</f>
        <v>0</v>
      </c>
      <c r="BG517" s="122">
        <f>IF(N517="zákl. přenesená",J517,0)</f>
        <v>0</v>
      </c>
      <c r="BH517" s="122">
        <f>IF(N517="sníž. přenesená",J517,0)</f>
        <v>0</v>
      </c>
      <c r="BI517" s="122">
        <f>IF(N517="nulová",J517,0)</f>
        <v>0</v>
      </c>
      <c r="BJ517" s="66" t="s">
        <v>80</v>
      </c>
      <c r="BK517" s="122">
        <f>ROUND(I517*H517,2)</f>
        <v>0</v>
      </c>
      <c r="BL517" s="66" t="s">
        <v>214</v>
      </c>
      <c r="BM517" s="121" t="s">
        <v>1274</v>
      </c>
    </row>
    <row r="518" spans="1:65" s="57" customFormat="1">
      <c r="A518" s="210"/>
      <c r="B518" s="211"/>
      <c r="C518" s="210"/>
      <c r="D518" s="212" t="s">
        <v>158</v>
      </c>
      <c r="E518" s="213"/>
      <c r="F518" s="214" t="s">
        <v>1275</v>
      </c>
      <c r="G518" s="210"/>
      <c r="H518" s="215">
        <v>3</v>
      </c>
      <c r="J518" s="210"/>
      <c r="K518" s="210"/>
      <c r="L518" s="123"/>
      <c r="M518" s="125"/>
      <c r="N518" s="126"/>
      <c r="O518" s="126"/>
      <c r="P518" s="126"/>
      <c r="Q518" s="126"/>
      <c r="R518" s="126"/>
      <c r="S518" s="126"/>
      <c r="T518" s="127"/>
      <c r="AT518" s="124" t="s">
        <v>158</v>
      </c>
      <c r="AU518" s="124" t="s">
        <v>82</v>
      </c>
      <c r="AV518" s="57" t="s">
        <v>82</v>
      </c>
      <c r="AW518" s="57" t="s">
        <v>31</v>
      </c>
      <c r="AX518" s="57" t="s">
        <v>80</v>
      </c>
      <c r="AY518" s="124" t="s">
        <v>142</v>
      </c>
    </row>
    <row r="519" spans="1:65" s="73" customFormat="1" ht="24.2" customHeight="1">
      <c r="A519" s="143"/>
      <c r="B519" s="144"/>
      <c r="C519" s="229" t="s">
        <v>1276</v>
      </c>
      <c r="D519" s="204" t="s">
        <v>144</v>
      </c>
      <c r="E519" s="205" t="s">
        <v>1277</v>
      </c>
      <c r="F519" s="206" t="s">
        <v>1278</v>
      </c>
      <c r="G519" s="207" t="s">
        <v>601</v>
      </c>
      <c r="H519" s="61"/>
      <c r="I519" s="55"/>
      <c r="J519" s="209">
        <f>ROUND(I519*H519,2)</f>
        <v>0</v>
      </c>
      <c r="K519" s="206" t="s">
        <v>148</v>
      </c>
      <c r="L519" s="54"/>
      <c r="M519" s="56"/>
      <c r="N519" s="117" t="s">
        <v>40</v>
      </c>
      <c r="O519" s="118"/>
      <c r="P519" s="119">
        <f>O519*H519</f>
        <v>0</v>
      </c>
      <c r="Q519" s="119">
        <v>0</v>
      </c>
      <c r="R519" s="119">
        <f>Q519*H519</f>
        <v>0</v>
      </c>
      <c r="S519" s="119">
        <v>0</v>
      </c>
      <c r="T519" s="120">
        <f>S519*H519</f>
        <v>0</v>
      </c>
      <c r="U519" s="70"/>
      <c r="V519" s="70"/>
      <c r="W519" s="70"/>
      <c r="X519" s="70"/>
      <c r="Y519" s="70"/>
      <c r="Z519" s="70"/>
      <c r="AA519" s="70"/>
      <c r="AB519" s="70"/>
      <c r="AC519" s="70"/>
      <c r="AD519" s="70"/>
      <c r="AE519" s="70"/>
      <c r="AR519" s="121" t="s">
        <v>214</v>
      </c>
      <c r="AT519" s="121" t="s">
        <v>144</v>
      </c>
      <c r="AU519" s="121" t="s">
        <v>82</v>
      </c>
      <c r="AY519" s="66" t="s">
        <v>142</v>
      </c>
      <c r="BE519" s="122">
        <f>IF(N519="základní",J519,0)</f>
        <v>0</v>
      </c>
      <c r="BF519" s="122">
        <f>IF(N519="snížená",J519,0)</f>
        <v>0</v>
      </c>
      <c r="BG519" s="122">
        <f>IF(N519="zákl. přenesená",J519,0)</f>
        <v>0</v>
      </c>
      <c r="BH519" s="122">
        <f>IF(N519="sníž. přenesená",J519,0)</f>
        <v>0</v>
      </c>
      <c r="BI519" s="122">
        <f>IF(N519="nulová",J519,0)</f>
        <v>0</v>
      </c>
      <c r="BJ519" s="66" t="s">
        <v>80</v>
      </c>
      <c r="BK519" s="122">
        <f>ROUND(I519*H519,2)</f>
        <v>0</v>
      </c>
      <c r="BL519" s="66" t="s">
        <v>214</v>
      </c>
      <c r="BM519" s="121" t="s">
        <v>1279</v>
      </c>
    </row>
    <row r="520" spans="1:65" s="53" customFormat="1" ht="22.9" customHeight="1">
      <c r="A520" s="197"/>
      <c r="B520" s="198"/>
      <c r="C520" s="197"/>
      <c r="D520" s="199" t="s">
        <v>74</v>
      </c>
      <c r="E520" s="202" t="s">
        <v>1280</v>
      </c>
      <c r="F520" s="202" t="s">
        <v>1281</v>
      </c>
      <c r="G520" s="197"/>
      <c r="H520" s="197"/>
      <c r="J520" s="203">
        <f>BK520</f>
        <v>0</v>
      </c>
      <c r="K520" s="197"/>
      <c r="L520" s="109"/>
      <c r="M520" s="111"/>
      <c r="N520" s="112"/>
      <c r="O520" s="112"/>
      <c r="P520" s="113">
        <f>SUM(P521:P539)</f>
        <v>0</v>
      </c>
      <c r="Q520" s="112"/>
      <c r="R520" s="113">
        <f>SUM(R521:R539)</f>
        <v>3.3185020000000003E-2</v>
      </c>
      <c r="S520" s="112"/>
      <c r="T520" s="114">
        <f>SUM(T521:T539)</f>
        <v>0</v>
      </c>
      <c r="AR520" s="110" t="s">
        <v>82</v>
      </c>
      <c r="AT520" s="115" t="s">
        <v>74</v>
      </c>
      <c r="AU520" s="115" t="s">
        <v>80</v>
      </c>
      <c r="AY520" s="110" t="s">
        <v>142</v>
      </c>
      <c r="BK520" s="116">
        <f>SUM(BK521:BK539)</f>
        <v>0</v>
      </c>
    </row>
    <row r="521" spans="1:65" s="73" customFormat="1" ht="24.2" customHeight="1">
      <c r="A521" s="143"/>
      <c r="B521" s="144"/>
      <c r="C521" s="229" t="s">
        <v>1282</v>
      </c>
      <c r="D521" s="204" t="s">
        <v>144</v>
      </c>
      <c r="E521" s="205" t="s">
        <v>1283</v>
      </c>
      <c r="F521" s="206" t="s">
        <v>1284</v>
      </c>
      <c r="G521" s="207" t="s">
        <v>147</v>
      </c>
      <c r="H521" s="208">
        <v>23.117999999999999</v>
      </c>
      <c r="I521" s="55"/>
      <c r="J521" s="209">
        <f>ROUND(I521*H521,2)</f>
        <v>0</v>
      </c>
      <c r="K521" s="206" t="s">
        <v>148</v>
      </c>
      <c r="L521" s="54"/>
      <c r="M521" s="56"/>
      <c r="N521" s="117" t="s">
        <v>40</v>
      </c>
      <c r="O521" s="118"/>
      <c r="P521" s="119">
        <f>O521*H521</f>
        <v>0</v>
      </c>
      <c r="Q521" s="119">
        <v>6.0000000000000002E-5</v>
      </c>
      <c r="R521" s="119">
        <f>Q521*H521</f>
        <v>1.38708E-3</v>
      </c>
      <c r="S521" s="119">
        <v>0</v>
      </c>
      <c r="T521" s="120">
        <f>S521*H521</f>
        <v>0</v>
      </c>
      <c r="U521" s="70"/>
      <c r="V521" s="70"/>
      <c r="W521" s="70"/>
      <c r="X521" s="70"/>
      <c r="Y521" s="70"/>
      <c r="Z521" s="70"/>
      <c r="AA521" s="70"/>
      <c r="AB521" s="70"/>
      <c r="AC521" s="70"/>
      <c r="AD521" s="70"/>
      <c r="AE521" s="70"/>
      <c r="AR521" s="121" t="s">
        <v>214</v>
      </c>
      <c r="AT521" s="121" t="s">
        <v>144</v>
      </c>
      <c r="AU521" s="121" t="s">
        <v>82</v>
      </c>
      <c r="AY521" s="66" t="s">
        <v>142</v>
      </c>
      <c r="BE521" s="122">
        <f>IF(N521="základní",J521,0)</f>
        <v>0</v>
      </c>
      <c r="BF521" s="122">
        <f>IF(N521="snížená",J521,0)</f>
        <v>0</v>
      </c>
      <c r="BG521" s="122">
        <f>IF(N521="zákl. přenesená",J521,0)</f>
        <v>0</v>
      </c>
      <c r="BH521" s="122">
        <f>IF(N521="sníž. přenesená",J521,0)</f>
        <v>0</v>
      </c>
      <c r="BI521" s="122">
        <f>IF(N521="nulová",J521,0)</f>
        <v>0</v>
      </c>
      <c r="BJ521" s="66" t="s">
        <v>80</v>
      </c>
      <c r="BK521" s="122">
        <f>ROUND(I521*H521,2)</f>
        <v>0</v>
      </c>
      <c r="BL521" s="66" t="s">
        <v>214</v>
      </c>
      <c r="BM521" s="121" t="s">
        <v>1285</v>
      </c>
    </row>
    <row r="522" spans="1:65" s="57" customFormat="1">
      <c r="A522" s="210"/>
      <c r="B522" s="211"/>
      <c r="C522" s="210"/>
      <c r="D522" s="212" t="s">
        <v>158</v>
      </c>
      <c r="E522" s="213"/>
      <c r="F522" s="214" t="s">
        <v>1286</v>
      </c>
      <c r="G522" s="210"/>
      <c r="H522" s="215">
        <v>10.11</v>
      </c>
      <c r="J522" s="210"/>
      <c r="K522" s="210"/>
      <c r="L522" s="123"/>
      <c r="M522" s="125"/>
      <c r="N522" s="126"/>
      <c r="O522" s="126"/>
      <c r="P522" s="126"/>
      <c r="Q522" s="126"/>
      <c r="R522" s="126"/>
      <c r="S522" s="126"/>
      <c r="T522" s="127"/>
      <c r="AT522" s="124" t="s">
        <v>158</v>
      </c>
      <c r="AU522" s="124" t="s">
        <v>82</v>
      </c>
      <c r="AV522" s="57" t="s">
        <v>82</v>
      </c>
      <c r="AW522" s="57" t="s">
        <v>31</v>
      </c>
      <c r="AX522" s="57" t="s">
        <v>75</v>
      </c>
      <c r="AY522" s="124" t="s">
        <v>142</v>
      </c>
    </row>
    <row r="523" spans="1:65" s="57" customFormat="1">
      <c r="A523" s="210"/>
      <c r="B523" s="211"/>
      <c r="C523" s="210"/>
      <c r="D523" s="212" t="s">
        <v>158</v>
      </c>
      <c r="E523" s="213"/>
      <c r="F523" s="214" t="s">
        <v>1287</v>
      </c>
      <c r="G523" s="210"/>
      <c r="H523" s="215">
        <v>13.007999999999999</v>
      </c>
      <c r="J523" s="210"/>
      <c r="K523" s="210"/>
      <c r="L523" s="123"/>
      <c r="M523" s="125"/>
      <c r="N523" s="126"/>
      <c r="O523" s="126"/>
      <c r="P523" s="126"/>
      <c r="Q523" s="126"/>
      <c r="R523" s="126"/>
      <c r="S523" s="126"/>
      <c r="T523" s="127"/>
      <c r="AT523" s="124" t="s">
        <v>158</v>
      </c>
      <c r="AU523" s="124" t="s">
        <v>82</v>
      </c>
      <c r="AV523" s="57" t="s">
        <v>82</v>
      </c>
      <c r="AW523" s="57" t="s">
        <v>31</v>
      </c>
      <c r="AX523" s="57" t="s">
        <v>75</v>
      </c>
      <c r="AY523" s="124" t="s">
        <v>142</v>
      </c>
    </row>
    <row r="524" spans="1:65" s="60" customFormat="1">
      <c r="A524" s="223"/>
      <c r="B524" s="224"/>
      <c r="C524" s="223"/>
      <c r="D524" s="212" t="s">
        <v>158</v>
      </c>
      <c r="E524" s="225"/>
      <c r="F524" s="226" t="s">
        <v>353</v>
      </c>
      <c r="G524" s="223"/>
      <c r="H524" s="227">
        <v>23.117999999999999</v>
      </c>
      <c r="J524" s="223"/>
      <c r="K524" s="223"/>
      <c r="L524" s="130"/>
      <c r="M524" s="132"/>
      <c r="N524" s="133"/>
      <c r="O524" s="133"/>
      <c r="P524" s="133"/>
      <c r="Q524" s="133"/>
      <c r="R524" s="133"/>
      <c r="S524" s="133"/>
      <c r="T524" s="134"/>
      <c r="AT524" s="131" t="s">
        <v>158</v>
      </c>
      <c r="AU524" s="131" t="s">
        <v>82</v>
      </c>
      <c r="AV524" s="60" t="s">
        <v>149</v>
      </c>
      <c r="AW524" s="60" t="s">
        <v>31</v>
      </c>
      <c r="AX524" s="60" t="s">
        <v>80</v>
      </c>
      <c r="AY524" s="131" t="s">
        <v>142</v>
      </c>
    </row>
    <row r="525" spans="1:65" s="73" customFormat="1" ht="24.2" customHeight="1">
      <c r="A525" s="143"/>
      <c r="B525" s="144"/>
      <c r="C525" s="229" t="s">
        <v>1288</v>
      </c>
      <c r="D525" s="204" t="s">
        <v>144</v>
      </c>
      <c r="E525" s="205" t="s">
        <v>1289</v>
      </c>
      <c r="F525" s="206" t="s">
        <v>1290</v>
      </c>
      <c r="G525" s="207" t="s">
        <v>147</v>
      </c>
      <c r="H525" s="208">
        <v>23.117999999999999</v>
      </c>
      <c r="I525" s="55"/>
      <c r="J525" s="209">
        <f>ROUND(I525*H525,2)</f>
        <v>0</v>
      </c>
      <c r="K525" s="206" t="s">
        <v>148</v>
      </c>
      <c r="L525" s="54"/>
      <c r="M525" s="56"/>
      <c r="N525" s="117" t="s">
        <v>40</v>
      </c>
      <c r="O525" s="118"/>
      <c r="P525" s="119">
        <f>O525*H525</f>
        <v>0</v>
      </c>
      <c r="Q525" s="119">
        <v>1.2999999999999999E-4</v>
      </c>
      <c r="R525" s="119">
        <f>Q525*H525</f>
        <v>3.0053399999999996E-3</v>
      </c>
      <c r="S525" s="119">
        <v>0</v>
      </c>
      <c r="T525" s="120">
        <f>S525*H525</f>
        <v>0</v>
      </c>
      <c r="U525" s="70"/>
      <c r="V525" s="70"/>
      <c r="W525" s="70"/>
      <c r="X525" s="70"/>
      <c r="Y525" s="70"/>
      <c r="Z525" s="70"/>
      <c r="AA525" s="70"/>
      <c r="AB525" s="70"/>
      <c r="AC525" s="70"/>
      <c r="AD525" s="70"/>
      <c r="AE525" s="70"/>
      <c r="AR525" s="121" t="s">
        <v>214</v>
      </c>
      <c r="AT525" s="121" t="s">
        <v>144</v>
      </c>
      <c r="AU525" s="121" t="s">
        <v>82</v>
      </c>
      <c r="AY525" s="66" t="s">
        <v>142</v>
      </c>
      <c r="BE525" s="122">
        <f>IF(N525="základní",J525,0)</f>
        <v>0</v>
      </c>
      <c r="BF525" s="122">
        <f>IF(N525="snížená",J525,0)</f>
        <v>0</v>
      </c>
      <c r="BG525" s="122">
        <f>IF(N525="zákl. přenesená",J525,0)</f>
        <v>0</v>
      </c>
      <c r="BH525" s="122">
        <f>IF(N525="sníž. přenesená",J525,0)</f>
        <v>0</v>
      </c>
      <c r="BI525" s="122">
        <f>IF(N525="nulová",J525,0)</f>
        <v>0</v>
      </c>
      <c r="BJ525" s="66" t="s">
        <v>80</v>
      </c>
      <c r="BK525" s="122">
        <f>ROUND(I525*H525,2)</f>
        <v>0</v>
      </c>
      <c r="BL525" s="66" t="s">
        <v>214</v>
      </c>
      <c r="BM525" s="121" t="s">
        <v>1291</v>
      </c>
    </row>
    <row r="526" spans="1:65" s="73" customFormat="1" ht="24.2" customHeight="1">
      <c r="A526" s="143"/>
      <c r="B526" s="144"/>
      <c r="C526" s="229" t="s">
        <v>1292</v>
      </c>
      <c r="D526" s="204" t="s">
        <v>144</v>
      </c>
      <c r="E526" s="205" t="s">
        <v>1293</v>
      </c>
      <c r="F526" s="206" t="s">
        <v>1294</v>
      </c>
      <c r="G526" s="207" t="s">
        <v>147</v>
      </c>
      <c r="H526" s="208">
        <v>23.117999999999999</v>
      </c>
      <c r="I526" s="55"/>
      <c r="J526" s="209">
        <f>ROUND(I526*H526,2)</f>
        <v>0</v>
      </c>
      <c r="K526" s="206" t="s">
        <v>148</v>
      </c>
      <c r="L526" s="54"/>
      <c r="M526" s="56"/>
      <c r="N526" s="117" t="s">
        <v>40</v>
      </c>
      <c r="O526" s="118"/>
      <c r="P526" s="119">
        <f>O526*H526</f>
        <v>0</v>
      </c>
      <c r="Q526" s="119">
        <v>1.2E-4</v>
      </c>
      <c r="R526" s="119">
        <f>Q526*H526</f>
        <v>2.7741599999999999E-3</v>
      </c>
      <c r="S526" s="119">
        <v>0</v>
      </c>
      <c r="T526" s="120">
        <f>S526*H526</f>
        <v>0</v>
      </c>
      <c r="U526" s="70"/>
      <c r="V526" s="70"/>
      <c r="W526" s="70"/>
      <c r="X526" s="70"/>
      <c r="Y526" s="70"/>
      <c r="Z526" s="70"/>
      <c r="AA526" s="70"/>
      <c r="AB526" s="70"/>
      <c r="AC526" s="70"/>
      <c r="AD526" s="70"/>
      <c r="AE526" s="70"/>
      <c r="AR526" s="121" t="s">
        <v>214</v>
      </c>
      <c r="AT526" s="121" t="s">
        <v>144</v>
      </c>
      <c r="AU526" s="121" t="s">
        <v>82</v>
      </c>
      <c r="AY526" s="66" t="s">
        <v>142</v>
      </c>
      <c r="BE526" s="122">
        <f>IF(N526="základní",J526,0)</f>
        <v>0</v>
      </c>
      <c r="BF526" s="122">
        <f>IF(N526="snížená",J526,0)</f>
        <v>0</v>
      </c>
      <c r="BG526" s="122">
        <f>IF(N526="zákl. přenesená",J526,0)</f>
        <v>0</v>
      </c>
      <c r="BH526" s="122">
        <f>IF(N526="sníž. přenesená",J526,0)</f>
        <v>0</v>
      </c>
      <c r="BI526" s="122">
        <f>IF(N526="nulová",J526,0)</f>
        <v>0</v>
      </c>
      <c r="BJ526" s="66" t="s">
        <v>80</v>
      </c>
      <c r="BK526" s="122">
        <f>ROUND(I526*H526,2)</f>
        <v>0</v>
      </c>
      <c r="BL526" s="66" t="s">
        <v>214</v>
      </c>
      <c r="BM526" s="121" t="s">
        <v>1295</v>
      </c>
    </row>
    <row r="527" spans="1:65" s="73" customFormat="1" ht="24.2" customHeight="1">
      <c r="A527" s="143"/>
      <c r="B527" s="144"/>
      <c r="C527" s="229" t="s">
        <v>1296</v>
      </c>
      <c r="D527" s="204" t="s">
        <v>144</v>
      </c>
      <c r="E527" s="205" t="s">
        <v>1297</v>
      </c>
      <c r="F527" s="206" t="s">
        <v>1298</v>
      </c>
      <c r="G527" s="207" t="s">
        <v>147</v>
      </c>
      <c r="H527" s="208">
        <v>23.117999999999999</v>
      </c>
      <c r="I527" s="55"/>
      <c r="J527" s="209">
        <f>ROUND(I527*H527,2)</f>
        <v>0</v>
      </c>
      <c r="K527" s="206" t="s">
        <v>148</v>
      </c>
      <c r="L527" s="54"/>
      <c r="M527" s="56"/>
      <c r="N527" s="117" t="s">
        <v>40</v>
      </c>
      <c r="O527" s="118"/>
      <c r="P527" s="119">
        <f>O527*H527</f>
        <v>0</v>
      </c>
      <c r="Q527" s="119">
        <v>3.2000000000000003E-4</v>
      </c>
      <c r="R527" s="119">
        <f>Q527*H527</f>
        <v>7.3977599999999998E-3</v>
      </c>
      <c r="S527" s="119">
        <v>0</v>
      </c>
      <c r="T527" s="120">
        <f>S527*H527</f>
        <v>0</v>
      </c>
      <c r="U527" s="70"/>
      <c r="V527" s="70"/>
      <c r="W527" s="70"/>
      <c r="X527" s="70"/>
      <c r="Y527" s="70"/>
      <c r="Z527" s="70"/>
      <c r="AA527" s="70"/>
      <c r="AB527" s="70"/>
      <c r="AC527" s="70"/>
      <c r="AD527" s="70"/>
      <c r="AE527" s="70"/>
      <c r="AR527" s="121" t="s">
        <v>214</v>
      </c>
      <c r="AT527" s="121" t="s">
        <v>144</v>
      </c>
      <c r="AU527" s="121" t="s">
        <v>82</v>
      </c>
      <c r="AY527" s="66" t="s">
        <v>142</v>
      </c>
      <c r="BE527" s="122">
        <f>IF(N527="základní",J527,0)</f>
        <v>0</v>
      </c>
      <c r="BF527" s="122">
        <f>IF(N527="snížená",J527,0)</f>
        <v>0</v>
      </c>
      <c r="BG527" s="122">
        <f>IF(N527="zákl. přenesená",J527,0)</f>
        <v>0</v>
      </c>
      <c r="BH527" s="122">
        <f>IF(N527="sníž. přenesená",J527,0)</f>
        <v>0</v>
      </c>
      <c r="BI527" s="122">
        <f>IF(N527="nulová",J527,0)</f>
        <v>0</v>
      </c>
      <c r="BJ527" s="66" t="s">
        <v>80</v>
      </c>
      <c r="BK527" s="122">
        <f>ROUND(I527*H527,2)</f>
        <v>0</v>
      </c>
      <c r="BL527" s="66" t="s">
        <v>214</v>
      </c>
      <c r="BM527" s="121" t="s">
        <v>1299</v>
      </c>
    </row>
    <row r="528" spans="1:65" s="73" customFormat="1" ht="24.2" customHeight="1">
      <c r="A528" s="143"/>
      <c r="B528" s="144"/>
      <c r="C528" s="229" t="s">
        <v>1300</v>
      </c>
      <c r="D528" s="204" t="s">
        <v>144</v>
      </c>
      <c r="E528" s="205" t="s">
        <v>1301</v>
      </c>
      <c r="F528" s="206" t="s">
        <v>1302</v>
      </c>
      <c r="G528" s="207" t="s">
        <v>147</v>
      </c>
      <c r="H528" s="208">
        <v>6.0439999999999996</v>
      </c>
      <c r="I528" s="55"/>
      <c r="J528" s="209">
        <f>ROUND(I528*H528,2)</f>
        <v>0</v>
      </c>
      <c r="K528" s="206" t="s">
        <v>148</v>
      </c>
      <c r="L528" s="54"/>
      <c r="M528" s="56"/>
      <c r="N528" s="117" t="s">
        <v>40</v>
      </c>
      <c r="O528" s="118"/>
      <c r="P528" s="119">
        <f>O528*H528</f>
        <v>0</v>
      </c>
      <c r="Q528" s="119">
        <v>6.0000000000000002E-5</v>
      </c>
      <c r="R528" s="119">
        <f>Q528*H528</f>
        <v>3.6264000000000001E-4</v>
      </c>
      <c r="S528" s="119">
        <v>0</v>
      </c>
      <c r="T528" s="120">
        <f>S528*H528</f>
        <v>0</v>
      </c>
      <c r="U528" s="70"/>
      <c r="V528" s="70"/>
      <c r="W528" s="70"/>
      <c r="X528" s="70"/>
      <c r="Y528" s="70"/>
      <c r="Z528" s="70"/>
      <c r="AA528" s="70"/>
      <c r="AB528" s="70"/>
      <c r="AC528" s="70"/>
      <c r="AD528" s="70"/>
      <c r="AE528" s="70"/>
      <c r="AR528" s="121" t="s">
        <v>214</v>
      </c>
      <c r="AT528" s="121" t="s">
        <v>144</v>
      </c>
      <c r="AU528" s="121" t="s">
        <v>82</v>
      </c>
      <c r="AY528" s="66" t="s">
        <v>142</v>
      </c>
      <c r="BE528" s="122">
        <f>IF(N528="základní",J528,0)</f>
        <v>0</v>
      </c>
      <c r="BF528" s="122">
        <f>IF(N528="snížená",J528,0)</f>
        <v>0</v>
      </c>
      <c r="BG528" s="122">
        <f>IF(N528="zákl. přenesená",J528,0)</f>
        <v>0</v>
      </c>
      <c r="BH528" s="122">
        <f>IF(N528="sníž. přenesená",J528,0)</f>
        <v>0</v>
      </c>
      <c r="BI528" s="122">
        <f>IF(N528="nulová",J528,0)</f>
        <v>0</v>
      </c>
      <c r="BJ528" s="66" t="s">
        <v>80</v>
      </c>
      <c r="BK528" s="122">
        <f>ROUND(I528*H528,2)</f>
        <v>0</v>
      </c>
      <c r="BL528" s="66" t="s">
        <v>214</v>
      </c>
      <c r="BM528" s="121" t="s">
        <v>1303</v>
      </c>
    </row>
    <row r="529" spans="1:65" s="57" customFormat="1">
      <c r="A529" s="210"/>
      <c r="B529" s="211"/>
      <c r="C529" s="210"/>
      <c r="D529" s="212" t="s">
        <v>158</v>
      </c>
      <c r="E529" s="213"/>
      <c r="F529" s="214" t="s">
        <v>1304</v>
      </c>
      <c r="G529" s="210"/>
      <c r="H529" s="215">
        <v>6.0439999999999996</v>
      </c>
      <c r="J529" s="210"/>
      <c r="K529" s="210"/>
      <c r="L529" s="123"/>
      <c r="M529" s="125"/>
      <c r="N529" s="126"/>
      <c r="O529" s="126"/>
      <c r="P529" s="126"/>
      <c r="Q529" s="126"/>
      <c r="R529" s="126"/>
      <c r="S529" s="126"/>
      <c r="T529" s="127"/>
      <c r="AT529" s="124" t="s">
        <v>158</v>
      </c>
      <c r="AU529" s="124" t="s">
        <v>82</v>
      </c>
      <c r="AV529" s="57" t="s">
        <v>82</v>
      </c>
      <c r="AW529" s="57" t="s">
        <v>31</v>
      </c>
      <c r="AX529" s="57" t="s">
        <v>80</v>
      </c>
      <c r="AY529" s="124" t="s">
        <v>142</v>
      </c>
    </row>
    <row r="530" spans="1:65" s="73" customFormat="1" ht="24.2" customHeight="1">
      <c r="A530" s="143"/>
      <c r="B530" s="144"/>
      <c r="C530" s="229" t="s">
        <v>1305</v>
      </c>
      <c r="D530" s="204" t="s">
        <v>144</v>
      </c>
      <c r="E530" s="205" t="s">
        <v>1306</v>
      </c>
      <c r="F530" s="206" t="s">
        <v>1307</v>
      </c>
      <c r="G530" s="207" t="s">
        <v>147</v>
      </c>
      <c r="H530" s="208">
        <v>6.0439999999999996</v>
      </c>
      <c r="I530" s="55"/>
      <c r="J530" s="209">
        <f>ROUND(I530*H530,2)</f>
        <v>0</v>
      </c>
      <c r="K530" s="206" t="s">
        <v>148</v>
      </c>
      <c r="L530" s="54"/>
      <c r="M530" s="56"/>
      <c r="N530" s="117" t="s">
        <v>40</v>
      </c>
      <c r="O530" s="118"/>
      <c r="P530" s="119">
        <f>O530*H530</f>
        <v>0</v>
      </c>
      <c r="Q530" s="119">
        <v>1.3999999999999999E-4</v>
      </c>
      <c r="R530" s="119">
        <f>Q530*H530</f>
        <v>8.4615999999999988E-4</v>
      </c>
      <c r="S530" s="119">
        <v>0</v>
      </c>
      <c r="T530" s="120">
        <f>S530*H530</f>
        <v>0</v>
      </c>
      <c r="U530" s="70"/>
      <c r="V530" s="70"/>
      <c r="W530" s="70"/>
      <c r="X530" s="70"/>
      <c r="Y530" s="70"/>
      <c r="Z530" s="70"/>
      <c r="AA530" s="70"/>
      <c r="AB530" s="70"/>
      <c r="AC530" s="70"/>
      <c r="AD530" s="70"/>
      <c r="AE530" s="70"/>
      <c r="AR530" s="121" t="s">
        <v>214</v>
      </c>
      <c r="AT530" s="121" t="s">
        <v>144</v>
      </c>
      <c r="AU530" s="121" t="s">
        <v>82</v>
      </c>
      <c r="AY530" s="66" t="s">
        <v>142</v>
      </c>
      <c r="BE530" s="122">
        <f>IF(N530="základní",J530,0)</f>
        <v>0</v>
      </c>
      <c r="BF530" s="122">
        <f>IF(N530="snížená",J530,0)</f>
        <v>0</v>
      </c>
      <c r="BG530" s="122">
        <f>IF(N530="zákl. přenesená",J530,0)</f>
        <v>0</v>
      </c>
      <c r="BH530" s="122">
        <f>IF(N530="sníž. přenesená",J530,0)</f>
        <v>0</v>
      </c>
      <c r="BI530" s="122">
        <f>IF(N530="nulová",J530,0)</f>
        <v>0</v>
      </c>
      <c r="BJ530" s="66" t="s">
        <v>80</v>
      </c>
      <c r="BK530" s="122">
        <f>ROUND(I530*H530,2)</f>
        <v>0</v>
      </c>
      <c r="BL530" s="66" t="s">
        <v>214</v>
      </c>
      <c r="BM530" s="121" t="s">
        <v>1308</v>
      </c>
    </row>
    <row r="531" spans="1:65" s="73" customFormat="1" ht="24.2" customHeight="1">
      <c r="A531" s="143"/>
      <c r="B531" s="144"/>
      <c r="C531" s="229" t="s">
        <v>1309</v>
      </c>
      <c r="D531" s="204" t="s">
        <v>144</v>
      </c>
      <c r="E531" s="205" t="s">
        <v>1310</v>
      </c>
      <c r="F531" s="206" t="s">
        <v>1311</v>
      </c>
      <c r="G531" s="207" t="s">
        <v>147</v>
      </c>
      <c r="H531" s="208">
        <v>6.0439999999999996</v>
      </c>
      <c r="I531" s="55"/>
      <c r="J531" s="209">
        <f>ROUND(I531*H531,2)</f>
        <v>0</v>
      </c>
      <c r="K531" s="206" t="s">
        <v>148</v>
      </c>
      <c r="L531" s="54"/>
      <c r="M531" s="56"/>
      <c r="N531" s="117" t="s">
        <v>40</v>
      </c>
      <c r="O531" s="118"/>
      <c r="P531" s="119">
        <f>O531*H531</f>
        <v>0</v>
      </c>
      <c r="Q531" s="119">
        <v>1.2E-4</v>
      </c>
      <c r="R531" s="119">
        <f>Q531*H531</f>
        <v>7.2528000000000002E-4</v>
      </c>
      <c r="S531" s="119">
        <v>0</v>
      </c>
      <c r="T531" s="120">
        <f>S531*H531</f>
        <v>0</v>
      </c>
      <c r="U531" s="70"/>
      <c r="V531" s="70"/>
      <c r="W531" s="70"/>
      <c r="X531" s="70"/>
      <c r="Y531" s="70"/>
      <c r="Z531" s="70"/>
      <c r="AA531" s="70"/>
      <c r="AB531" s="70"/>
      <c r="AC531" s="70"/>
      <c r="AD531" s="70"/>
      <c r="AE531" s="70"/>
      <c r="AR531" s="121" t="s">
        <v>214</v>
      </c>
      <c r="AT531" s="121" t="s">
        <v>144</v>
      </c>
      <c r="AU531" s="121" t="s">
        <v>82</v>
      </c>
      <c r="AY531" s="66" t="s">
        <v>142</v>
      </c>
      <c r="BE531" s="122">
        <f>IF(N531="základní",J531,0)</f>
        <v>0</v>
      </c>
      <c r="BF531" s="122">
        <f>IF(N531="snížená",J531,0)</f>
        <v>0</v>
      </c>
      <c r="BG531" s="122">
        <f>IF(N531="zákl. přenesená",J531,0)</f>
        <v>0</v>
      </c>
      <c r="BH531" s="122">
        <f>IF(N531="sníž. přenesená",J531,0)</f>
        <v>0</v>
      </c>
      <c r="BI531" s="122">
        <f>IF(N531="nulová",J531,0)</f>
        <v>0</v>
      </c>
      <c r="BJ531" s="66" t="s">
        <v>80</v>
      </c>
      <c r="BK531" s="122">
        <f>ROUND(I531*H531,2)</f>
        <v>0</v>
      </c>
      <c r="BL531" s="66" t="s">
        <v>214</v>
      </c>
      <c r="BM531" s="121" t="s">
        <v>1312</v>
      </c>
    </row>
    <row r="532" spans="1:65" s="73" customFormat="1" ht="24.2" customHeight="1">
      <c r="A532" s="143"/>
      <c r="B532" s="144"/>
      <c r="C532" s="229" t="s">
        <v>1313</v>
      </c>
      <c r="D532" s="204" t="s">
        <v>144</v>
      </c>
      <c r="E532" s="205" t="s">
        <v>1314</v>
      </c>
      <c r="F532" s="206" t="s">
        <v>1315</v>
      </c>
      <c r="G532" s="207" t="s">
        <v>147</v>
      </c>
      <c r="H532" s="208">
        <v>6.0439999999999996</v>
      </c>
      <c r="I532" s="55"/>
      <c r="J532" s="209">
        <f>ROUND(I532*H532,2)</f>
        <v>0</v>
      </c>
      <c r="K532" s="206" t="s">
        <v>148</v>
      </c>
      <c r="L532" s="54"/>
      <c r="M532" s="56"/>
      <c r="N532" s="117" t="s">
        <v>40</v>
      </c>
      <c r="O532" s="118"/>
      <c r="P532" s="119">
        <f>O532*H532</f>
        <v>0</v>
      </c>
      <c r="Q532" s="119">
        <v>1.2E-4</v>
      </c>
      <c r="R532" s="119">
        <f>Q532*H532</f>
        <v>7.2528000000000002E-4</v>
      </c>
      <c r="S532" s="119">
        <v>0</v>
      </c>
      <c r="T532" s="120">
        <f>S532*H532</f>
        <v>0</v>
      </c>
      <c r="U532" s="70"/>
      <c r="V532" s="70"/>
      <c r="W532" s="70"/>
      <c r="X532" s="70"/>
      <c r="Y532" s="70"/>
      <c r="Z532" s="70"/>
      <c r="AA532" s="70"/>
      <c r="AB532" s="70"/>
      <c r="AC532" s="70"/>
      <c r="AD532" s="70"/>
      <c r="AE532" s="70"/>
      <c r="AR532" s="121" t="s">
        <v>214</v>
      </c>
      <c r="AT532" s="121" t="s">
        <v>144</v>
      </c>
      <c r="AU532" s="121" t="s">
        <v>82</v>
      </c>
      <c r="AY532" s="66" t="s">
        <v>142</v>
      </c>
      <c r="BE532" s="122">
        <f>IF(N532="základní",J532,0)</f>
        <v>0</v>
      </c>
      <c r="BF532" s="122">
        <f>IF(N532="snížená",J532,0)</f>
        <v>0</v>
      </c>
      <c r="BG532" s="122">
        <f>IF(N532="zákl. přenesená",J532,0)</f>
        <v>0</v>
      </c>
      <c r="BH532" s="122">
        <f>IF(N532="sníž. přenesená",J532,0)</f>
        <v>0</v>
      </c>
      <c r="BI532" s="122">
        <f>IF(N532="nulová",J532,0)</f>
        <v>0</v>
      </c>
      <c r="BJ532" s="66" t="s">
        <v>80</v>
      </c>
      <c r="BK532" s="122">
        <f>ROUND(I532*H532,2)</f>
        <v>0</v>
      </c>
      <c r="BL532" s="66" t="s">
        <v>214</v>
      </c>
      <c r="BM532" s="121" t="s">
        <v>1316</v>
      </c>
    </row>
    <row r="533" spans="1:65" s="73" customFormat="1" ht="24.2" customHeight="1">
      <c r="A533" s="143"/>
      <c r="B533" s="144"/>
      <c r="C533" s="229" t="s">
        <v>1317</v>
      </c>
      <c r="D533" s="204" t="s">
        <v>144</v>
      </c>
      <c r="E533" s="205" t="s">
        <v>1318</v>
      </c>
      <c r="F533" s="206" t="s">
        <v>1319</v>
      </c>
      <c r="G533" s="207" t="s">
        <v>147</v>
      </c>
      <c r="H533" s="208">
        <v>6.0439999999999996</v>
      </c>
      <c r="I533" s="55"/>
      <c r="J533" s="209">
        <f>ROUND(I533*H533,2)</f>
        <v>0</v>
      </c>
      <c r="K533" s="206" t="s">
        <v>148</v>
      </c>
      <c r="L533" s="54"/>
      <c r="M533" s="56"/>
      <c r="N533" s="117" t="s">
        <v>40</v>
      </c>
      <c r="O533" s="118"/>
      <c r="P533" s="119">
        <f>O533*H533</f>
        <v>0</v>
      </c>
      <c r="Q533" s="119">
        <v>3.0000000000000001E-5</v>
      </c>
      <c r="R533" s="119">
        <f>Q533*H533</f>
        <v>1.8132000000000001E-4</v>
      </c>
      <c r="S533" s="119">
        <v>0</v>
      </c>
      <c r="T533" s="120">
        <f>S533*H533</f>
        <v>0</v>
      </c>
      <c r="U533" s="70"/>
      <c r="V533" s="70"/>
      <c r="W533" s="70"/>
      <c r="X533" s="70"/>
      <c r="Y533" s="70"/>
      <c r="Z533" s="70"/>
      <c r="AA533" s="70"/>
      <c r="AB533" s="70"/>
      <c r="AC533" s="70"/>
      <c r="AD533" s="70"/>
      <c r="AE533" s="70"/>
      <c r="AR533" s="121" t="s">
        <v>214</v>
      </c>
      <c r="AT533" s="121" t="s">
        <v>144</v>
      </c>
      <c r="AU533" s="121" t="s">
        <v>82</v>
      </c>
      <c r="AY533" s="66" t="s">
        <v>142</v>
      </c>
      <c r="BE533" s="122">
        <f>IF(N533="základní",J533,0)</f>
        <v>0</v>
      </c>
      <c r="BF533" s="122">
        <f>IF(N533="snížená",J533,0)</f>
        <v>0</v>
      </c>
      <c r="BG533" s="122">
        <f>IF(N533="zákl. přenesená",J533,0)</f>
        <v>0</v>
      </c>
      <c r="BH533" s="122">
        <f>IF(N533="sníž. přenesená",J533,0)</f>
        <v>0</v>
      </c>
      <c r="BI533" s="122">
        <f>IF(N533="nulová",J533,0)</f>
        <v>0</v>
      </c>
      <c r="BJ533" s="66" t="s">
        <v>80</v>
      </c>
      <c r="BK533" s="122">
        <f>ROUND(I533*H533,2)</f>
        <v>0</v>
      </c>
      <c r="BL533" s="66" t="s">
        <v>214</v>
      </c>
      <c r="BM533" s="121" t="s">
        <v>1320</v>
      </c>
    </row>
    <row r="534" spans="1:65" s="73" customFormat="1" ht="21.75" customHeight="1">
      <c r="A534" s="143"/>
      <c r="B534" s="144"/>
      <c r="C534" s="229" t="s">
        <v>1321</v>
      </c>
      <c r="D534" s="204" t="s">
        <v>144</v>
      </c>
      <c r="E534" s="205" t="s">
        <v>1322</v>
      </c>
      <c r="F534" s="206" t="s">
        <v>1323</v>
      </c>
      <c r="G534" s="207" t="s">
        <v>147</v>
      </c>
      <c r="H534" s="208">
        <v>43.5</v>
      </c>
      <c r="I534" s="55"/>
      <c r="J534" s="209">
        <f>ROUND(I534*H534,2)</f>
        <v>0</v>
      </c>
      <c r="K534" s="206" t="s">
        <v>148</v>
      </c>
      <c r="L534" s="54"/>
      <c r="M534" s="56"/>
      <c r="N534" s="117" t="s">
        <v>40</v>
      </c>
      <c r="O534" s="118"/>
      <c r="P534" s="119">
        <f>O534*H534</f>
        <v>0</v>
      </c>
      <c r="Q534" s="119">
        <v>0</v>
      </c>
      <c r="R534" s="119">
        <f>Q534*H534</f>
        <v>0</v>
      </c>
      <c r="S534" s="119">
        <v>0</v>
      </c>
      <c r="T534" s="120">
        <f>S534*H534</f>
        <v>0</v>
      </c>
      <c r="U534" s="70"/>
      <c r="V534" s="70"/>
      <c r="W534" s="70"/>
      <c r="X534" s="70"/>
      <c r="Y534" s="70"/>
      <c r="Z534" s="70"/>
      <c r="AA534" s="70"/>
      <c r="AB534" s="70"/>
      <c r="AC534" s="70"/>
      <c r="AD534" s="70"/>
      <c r="AE534" s="70"/>
      <c r="AR534" s="121" t="s">
        <v>149</v>
      </c>
      <c r="AT534" s="121" t="s">
        <v>144</v>
      </c>
      <c r="AU534" s="121" t="s">
        <v>82</v>
      </c>
      <c r="AY534" s="66" t="s">
        <v>142</v>
      </c>
      <c r="BE534" s="122">
        <f>IF(N534="základní",J534,0)</f>
        <v>0</v>
      </c>
      <c r="BF534" s="122">
        <f>IF(N534="snížená",J534,0)</f>
        <v>0</v>
      </c>
      <c r="BG534" s="122">
        <f>IF(N534="zákl. přenesená",J534,0)</f>
        <v>0</v>
      </c>
      <c r="BH534" s="122">
        <f>IF(N534="sníž. přenesená",J534,0)</f>
        <v>0</v>
      </c>
      <c r="BI534" s="122">
        <f>IF(N534="nulová",J534,0)</f>
        <v>0</v>
      </c>
      <c r="BJ534" s="66" t="s">
        <v>80</v>
      </c>
      <c r="BK534" s="122">
        <f>ROUND(I534*H534,2)</f>
        <v>0</v>
      </c>
      <c r="BL534" s="66" t="s">
        <v>149</v>
      </c>
      <c r="BM534" s="121" t="s">
        <v>1324</v>
      </c>
    </row>
    <row r="535" spans="1:65" s="57" customFormat="1">
      <c r="A535" s="210"/>
      <c r="B535" s="211"/>
      <c r="C535" s="210"/>
      <c r="D535" s="212" t="s">
        <v>158</v>
      </c>
      <c r="E535" s="213"/>
      <c r="F535" s="214" t="s">
        <v>1325</v>
      </c>
      <c r="G535" s="210"/>
      <c r="H535" s="215">
        <v>43.5</v>
      </c>
      <c r="J535" s="210"/>
      <c r="K535" s="210"/>
      <c r="L535" s="123"/>
      <c r="M535" s="125"/>
      <c r="N535" s="126"/>
      <c r="O535" s="126"/>
      <c r="P535" s="126"/>
      <c r="Q535" s="126"/>
      <c r="R535" s="126"/>
      <c r="S535" s="126"/>
      <c r="T535" s="127"/>
      <c r="AT535" s="124" t="s">
        <v>158</v>
      </c>
      <c r="AU535" s="124" t="s">
        <v>82</v>
      </c>
      <c r="AV535" s="57" t="s">
        <v>82</v>
      </c>
      <c r="AW535" s="57" t="s">
        <v>31</v>
      </c>
      <c r="AX535" s="57" t="s">
        <v>80</v>
      </c>
      <c r="AY535" s="124" t="s">
        <v>142</v>
      </c>
    </row>
    <row r="536" spans="1:65" s="73" customFormat="1" ht="24.2" customHeight="1">
      <c r="A536" s="143"/>
      <c r="B536" s="144"/>
      <c r="C536" s="229" t="s">
        <v>1326</v>
      </c>
      <c r="D536" s="204" t="s">
        <v>144</v>
      </c>
      <c r="E536" s="205" t="s">
        <v>1327</v>
      </c>
      <c r="F536" s="206" t="s">
        <v>1328</v>
      </c>
      <c r="G536" s="207" t="s">
        <v>147</v>
      </c>
      <c r="H536" s="208">
        <v>43.5</v>
      </c>
      <c r="I536" s="55"/>
      <c r="J536" s="209">
        <f>ROUND(I536*H536,2)</f>
        <v>0</v>
      </c>
      <c r="K536" s="206" t="s">
        <v>148</v>
      </c>
      <c r="L536" s="54"/>
      <c r="M536" s="56"/>
      <c r="N536" s="117" t="s">
        <v>40</v>
      </c>
      <c r="O536" s="118"/>
      <c r="P536" s="119">
        <f>O536*H536</f>
        <v>0</v>
      </c>
      <c r="Q536" s="119">
        <v>0</v>
      </c>
      <c r="R536" s="119">
        <f>Q536*H536</f>
        <v>0</v>
      </c>
      <c r="S536" s="119">
        <v>0</v>
      </c>
      <c r="T536" s="120">
        <f>S536*H536</f>
        <v>0</v>
      </c>
      <c r="U536" s="70"/>
      <c r="V536" s="70"/>
      <c r="W536" s="70"/>
      <c r="X536" s="70"/>
      <c r="Y536" s="70"/>
      <c r="Z536" s="70"/>
      <c r="AA536" s="70"/>
      <c r="AB536" s="70"/>
      <c r="AC536" s="70"/>
      <c r="AD536" s="70"/>
      <c r="AE536" s="70"/>
      <c r="AR536" s="121" t="s">
        <v>214</v>
      </c>
      <c r="AT536" s="121" t="s">
        <v>144</v>
      </c>
      <c r="AU536" s="121" t="s">
        <v>82</v>
      </c>
      <c r="AY536" s="66" t="s">
        <v>142</v>
      </c>
      <c r="BE536" s="122">
        <f>IF(N536="základní",J536,0)</f>
        <v>0</v>
      </c>
      <c r="BF536" s="122">
        <f>IF(N536="snížená",J536,0)</f>
        <v>0</v>
      </c>
      <c r="BG536" s="122">
        <f>IF(N536="zákl. přenesená",J536,0)</f>
        <v>0</v>
      </c>
      <c r="BH536" s="122">
        <f>IF(N536="sníž. přenesená",J536,0)</f>
        <v>0</v>
      </c>
      <c r="BI536" s="122">
        <f>IF(N536="nulová",J536,0)</f>
        <v>0</v>
      </c>
      <c r="BJ536" s="66" t="s">
        <v>80</v>
      </c>
      <c r="BK536" s="122">
        <f>ROUND(I536*H536,2)</f>
        <v>0</v>
      </c>
      <c r="BL536" s="66" t="s">
        <v>214</v>
      </c>
      <c r="BM536" s="121" t="s">
        <v>1329</v>
      </c>
    </row>
    <row r="537" spans="1:65" s="73" customFormat="1" ht="16.5" customHeight="1">
      <c r="A537" s="143"/>
      <c r="B537" s="144"/>
      <c r="C537" s="229" t="s">
        <v>1330</v>
      </c>
      <c r="D537" s="204" t="s">
        <v>144</v>
      </c>
      <c r="E537" s="205" t="s">
        <v>1331</v>
      </c>
      <c r="F537" s="206" t="s">
        <v>1332</v>
      </c>
      <c r="G537" s="207" t="s">
        <v>147</v>
      </c>
      <c r="H537" s="208">
        <v>43.5</v>
      </c>
      <c r="I537" s="55"/>
      <c r="J537" s="209">
        <f>ROUND(I537*H537,2)</f>
        <v>0</v>
      </c>
      <c r="K537" s="206" t="s">
        <v>148</v>
      </c>
      <c r="L537" s="54"/>
      <c r="M537" s="56"/>
      <c r="N537" s="117" t="s">
        <v>40</v>
      </c>
      <c r="O537" s="118"/>
      <c r="P537" s="119">
        <f>O537*H537</f>
        <v>0</v>
      </c>
      <c r="Q537" s="119">
        <v>1.4999999999999999E-4</v>
      </c>
      <c r="R537" s="119">
        <f>Q537*H537</f>
        <v>6.5249999999999996E-3</v>
      </c>
      <c r="S537" s="119">
        <v>0</v>
      </c>
      <c r="T537" s="120">
        <f>S537*H537</f>
        <v>0</v>
      </c>
      <c r="U537" s="70"/>
      <c r="V537" s="70"/>
      <c r="W537" s="70"/>
      <c r="X537" s="70"/>
      <c r="Y537" s="70"/>
      <c r="Z537" s="70"/>
      <c r="AA537" s="70"/>
      <c r="AB537" s="70"/>
      <c r="AC537" s="70"/>
      <c r="AD537" s="70"/>
      <c r="AE537" s="70"/>
      <c r="AR537" s="121" t="s">
        <v>214</v>
      </c>
      <c r="AT537" s="121" t="s">
        <v>144</v>
      </c>
      <c r="AU537" s="121" t="s">
        <v>82</v>
      </c>
      <c r="AY537" s="66" t="s">
        <v>142</v>
      </c>
      <c r="BE537" s="122">
        <f>IF(N537="základní",J537,0)</f>
        <v>0</v>
      </c>
      <c r="BF537" s="122">
        <f>IF(N537="snížená",J537,0)</f>
        <v>0</v>
      </c>
      <c r="BG537" s="122">
        <f>IF(N537="zákl. přenesená",J537,0)</f>
        <v>0</v>
      </c>
      <c r="BH537" s="122">
        <f>IF(N537="sníž. přenesená",J537,0)</f>
        <v>0</v>
      </c>
      <c r="BI537" s="122">
        <f>IF(N537="nulová",J537,0)</f>
        <v>0</v>
      </c>
      <c r="BJ537" s="66" t="s">
        <v>80</v>
      </c>
      <c r="BK537" s="122">
        <f>ROUND(I537*H537,2)</f>
        <v>0</v>
      </c>
      <c r="BL537" s="66" t="s">
        <v>214</v>
      </c>
      <c r="BM537" s="121" t="s">
        <v>1333</v>
      </c>
    </row>
    <row r="538" spans="1:65" s="73" customFormat="1" ht="24.2" customHeight="1">
      <c r="A538" s="143"/>
      <c r="B538" s="144"/>
      <c r="C538" s="229" t="s">
        <v>1334</v>
      </c>
      <c r="D538" s="204" t="s">
        <v>144</v>
      </c>
      <c r="E538" s="205" t="s">
        <v>1335</v>
      </c>
      <c r="F538" s="206" t="s">
        <v>1336</v>
      </c>
      <c r="G538" s="207" t="s">
        <v>147</v>
      </c>
      <c r="H538" s="208">
        <v>43.5</v>
      </c>
      <c r="I538" s="55"/>
      <c r="J538" s="209">
        <f>ROUND(I538*H538,2)</f>
        <v>0</v>
      </c>
      <c r="K538" s="206" t="s">
        <v>148</v>
      </c>
      <c r="L538" s="54"/>
      <c r="M538" s="56"/>
      <c r="N538" s="117" t="s">
        <v>40</v>
      </c>
      <c r="O538" s="118"/>
      <c r="P538" s="119">
        <f>O538*H538</f>
        <v>0</v>
      </c>
      <c r="Q538" s="119">
        <v>2.1000000000000001E-4</v>
      </c>
      <c r="R538" s="119">
        <f>Q538*H538</f>
        <v>9.1350000000000008E-3</v>
      </c>
      <c r="S538" s="119">
        <v>0</v>
      </c>
      <c r="T538" s="120">
        <f>S538*H538</f>
        <v>0</v>
      </c>
      <c r="U538" s="70"/>
      <c r="V538" s="70"/>
      <c r="W538" s="70"/>
      <c r="X538" s="70"/>
      <c r="Y538" s="70"/>
      <c r="Z538" s="70"/>
      <c r="AA538" s="70"/>
      <c r="AB538" s="70"/>
      <c r="AC538" s="70"/>
      <c r="AD538" s="70"/>
      <c r="AE538" s="70"/>
      <c r="AR538" s="121" t="s">
        <v>214</v>
      </c>
      <c r="AT538" s="121" t="s">
        <v>144</v>
      </c>
      <c r="AU538" s="121" t="s">
        <v>82</v>
      </c>
      <c r="AY538" s="66" t="s">
        <v>142</v>
      </c>
      <c r="BE538" s="122">
        <f>IF(N538="základní",J538,0)</f>
        <v>0</v>
      </c>
      <c r="BF538" s="122">
        <f>IF(N538="snížená",J538,0)</f>
        <v>0</v>
      </c>
      <c r="BG538" s="122">
        <f>IF(N538="zákl. přenesená",J538,0)</f>
        <v>0</v>
      </c>
      <c r="BH538" s="122">
        <f>IF(N538="sníž. přenesená",J538,0)</f>
        <v>0</v>
      </c>
      <c r="BI538" s="122">
        <f>IF(N538="nulová",J538,0)</f>
        <v>0</v>
      </c>
      <c r="BJ538" s="66" t="s">
        <v>80</v>
      </c>
      <c r="BK538" s="122">
        <f>ROUND(I538*H538,2)</f>
        <v>0</v>
      </c>
      <c r="BL538" s="66" t="s">
        <v>214</v>
      </c>
      <c r="BM538" s="121" t="s">
        <v>1337</v>
      </c>
    </row>
    <row r="539" spans="1:65" s="73" customFormat="1" ht="21.75" customHeight="1">
      <c r="A539" s="143"/>
      <c r="B539" s="144"/>
      <c r="C539" s="229" t="s">
        <v>1338</v>
      </c>
      <c r="D539" s="204" t="s">
        <v>144</v>
      </c>
      <c r="E539" s="205" t="s">
        <v>1339</v>
      </c>
      <c r="F539" s="206" t="s">
        <v>1340</v>
      </c>
      <c r="G539" s="207" t="s">
        <v>212</v>
      </c>
      <c r="H539" s="208">
        <v>4</v>
      </c>
      <c r="I539" s="55"/>
      <c r="J539" s="209">
        <f>ROUND(I539*H539,2)</f>
        <v>0</v>
      </c>
      <c r="K539" s="206"/>
      <c r="L539" s="54"/>
      <c r="M539" s="56"/>
      <c r="N539" s="117" t="s">
        <v>40</v>
      </c>
      <c r="O539" s="118"/>
      <c r="P539" s="119">
        <f>O539*H539</f>
        <v>0</v>
      </c>
      <c r="Q539" s="119">
        <v>3.0000000000000001E-5</v>
      </c>
      <c r="R539" s="119">
        <f>Q539*H539</f>
        <v>1.2E-4</v>
      </c>
      <c r="S539" s="119">
        <v>0</v>
      </c>
      <c r="T539" s="120">
        <f>S539*H539</f>
        <v>0</v>
      </c>
      <c r="U539" s="70"/>
      <c r="V539" s="70"/>
      <c r="W539" s="70"/>
      <c r="X539" s="70"/>
      <c r="Y539" s="70"/>
      <c r="Z539" s="70"/>
      <c r="AA539" s="70"/>
      <c r="AB539" s="70"/>
      <c r="AC539" s="70"/>
      <c r="AD539" s="70"/>
      <c r="AE539" s="70"/>
      <c r="AR539" s="121" t="s">
        <v>214</v>
      </c>
      <c r="AT539" s="121" t="s">
        <v>144</v>
      </c>
      <c r="AU539" s="121" t="s">
        <v>82</v>
      </c>
      <c r="AY539" s="66" t="s">
        <v>142</v>
      </c>
      <c r="BE539" s="122">
        <f>IF(N539="základní",J539,0)</f>
        <v>0</v>
      </c>
      <c r="BF539" s="122">
        <f>IF(N539="snížená",J539,0)</f>
        <v>0</v>
      </c>
      <c r="BG539" s="122">
        <f>IF(N539="zákl. přenesená",J539,0)</f>
        <v>0</v>
      </c>
      <c r="BH539" s="122">
        <f>IF(N539="sníž. přenesená",J539,0)</f>
        <v>0</v>
      </c>
      <c r="BI539" s="122">
        <f>IF(N539="nulová",J539,0)</f>
        <v>0</v>
      </c>
      <c r="BJ539" s="66" t="s">
        <v>80</v>
      </c>
      <c r="BK539" s="122">
        <f>ROUND(I539*H539,2)</f>
        <v>0</v>
      </c>
      <c r="BL539" s="66" t="s">
        <v>214</v>
      </c>
      <c r="BM539" s="121" t="s">
        <v>1341</v>
      </c>
    </row>
    <row r="540" spans="1:65" s="53" customFormat="1" ht="22.9" customHeight="1">
      <c r="A540" s="197"/>
      <c r="B540" s="198"/>
      <c r="C540" s="197"/>
      <c r="D540" s="199" t="s">
        <v>74</v>
      </c>
      <c r="E540" s="202" t="s">
        <v>1342</v>
      </c>
      <c r="F540" s="202" t="s">
        <v>1343</v>
      </c>
      <c r="G540" s="197"/>
      <c r="H540" s="197"/>
      <c r="J540" s="203">
        <f>BK540</f>
        <v>0</v>
      </c>
      <c r="K540" s="197"/>
      <c r="L540" s="109"/>
      <c r="M540" s="111"/>
      <c r="N540" s="112"/>
      <c r="O540" s="112"/>
      <c r="P540" s="113">
        <f>SUM(P541:P550)</f>
        <v>0</v>
      </c>
      <c r="Q540" s="112"/>
      <c r="R540" s="113">
        <f>SUM(R541:R550)</f>
        <v>0.26353281000000001</v>
      </c>
      <c r="S540" s="112"/>
      <c r="T540" s="114">
        <f>SUM(T541:T550)</f>
        <v>6.3329589999999991E-2</v>
      </c>
      <c r="AR540" s="110" t="s">
        <v>82</v>
      </c>
      <c r="AT540" s="115" t="s">
        <v>74</v>
      </c>
      <c r="AU540" s="115" t="s">
        <v>80</v>
      </c>
      <c r="AY540" s="110" t="s">
        <v>142</v>
      </c>
      <c r="BK540" s="116">
        <f>SUM(BK541:BK550)</f>
        <v>0</v>
      </c>
    </row>
    <row r="541" spans="1:65" s="73" customFormat="1" ht="16.5" customHeight="1">
      <c r="A541" s="143"/>
      <c r="B541" s="144"/>
      <c r="C541" s="229" t="s">
        <v>1344</v>
      </c>
      <c r="D541" s="204" t="s">
        <v>144</v>
      </c>
      <c r="E541" s="205" t="s">
        <v>1345</v>
      </c>
      <c r="F541" s="206" t="s">
        <v>1346</v>
      </c>
      <c r="G541" s="207" t="s">
        <v>147</v>
      </c>
      <c r="H541" s="208">
        <v>204.28899999999999</v>
      </c>
      <c r="I541" s="55"/>
      <c r="J541" s="209">
        <f>ROUND(I541*H541,2)</f>
        <v>0</v>
      </c>
      <c r="K541" s="206" t="s">
        <v>148</v>
      </c>
      <c r="L541" s="54"/>
      <c r="M541" s="56"/>
      <c r="N541" s="117" t="s">
        <v>40</v>
      </c>
      <c r="O541" s="118"/>
      <c r="P541" s="119">
        <f>O541*H541</f>
        <v>0</v>
      </c>
      <c r="Q541" s="119">
        <v>1E-3</v>
      </c>
      <c r="R541" s="119">
        <f>Q541*H541</f>
        <v>0.204289</v>
      </c>
      <c r="S541" s="119">
        <v>3.1E-4</v>
      </c>
      <c r="T541" s="120">
        <f>S541*H541</f>
        <v>6.3329589999999991E-2</v>
      </c>
      <c r="U541" s="70"/>
      <c r="V541" s="70"/>
      <c r="W541" s="70"/>
      <c r="X541" s="70"/>
      <c r="Y541" s="70"/>
      <c r="Z541" s="70"/>
      <c r="AA541" s="70"/>
      <c r="AB541" s="70"/>
      <c r="AC541" s="70"/>
      <c r="AD541" s="70"/>
      <c r="AE541" s="70"/>
      <c r="AR541" s="121" t="s">
        <v>214</v>
      </c>
      <c r="AT541" s="121" t="s">
        <v>144</v>
      </c>
      <c r="AU541" s="121" t="s">
        <v>82</v>
      </c>
      <c r="AY541" s="66" t="s">
        <v>142</v>
      </c>
      <c r="BE541" s="122">
        <f>IF(N541="základní",J541,0)</f>
        <v>0</v>
      </c>
      <c r="BF541" s="122">
        <f>IF(N541="snížená",J541,0)</f>
        <v>0</v>
      </c>
      <c r="BG541" s="122">
        <f>IF(N541="zákl. přenesená",J541,0)</f>
        <v>0</v>
      </c>
      <c r="BH541" s="122">
        <f>IF(N541="sníž. přenesená",J541,0)</f>
        <v>0</v>
      </c>
      <c r="BI541" s="122">
        <f>IF(N541="nulová",J541,0)</f>
        <v>0</v>
      </c>
      <c r="BJ541" s="66" t="s">
        <v>80</v>
      </c>
      <c r="BK541" s="122">
        <f>ROUND(I541*H541,2)</f>
        <v>0</v>
      </c>
      <c r="BL541" s="66" t="s">
        <v>214</v>
      </c>
      <c r="BM541" s="121" t="s">
        <v>1347</v>
      </c>
    </row>
    <row r="542" spans="1:65" s="73" customFormat="1" ht="24.2" customHeight="1">
      <c r="A542" s="143"/>
      <c r="B542" s="144"/>
      <c r="C542" s="229" t="s">
        <v>1348</v>
      </c>
      <c r="D542" s="204" t="s">
        <v>144</v>
      </c>
      <c r="E542" s="205" t="s">
        <v>1349</v>
      </c>
      <c r="F542" s="206" t="s">
        <v>1350</v>
      </c>
      <c r="G542" s="207" t="s">
        <v>147</v>
      </c>
      <c r="H542" s="208">
        <v>204.28899999999999</v>
      </c>
      <c r="I542" s="55"/>
      <c r="J542" s="209">
        <f>ROUND(I542*H542,2)</f>
        <v>0</v>
      </c>
      <c r="K542" s="206" t="s">
        <v>148</v>
      </c>
      <c r="L542" s="54"/>
      <c r="M542" s="56"/>
      <c r="N542" s="117" t="s">
        <v>40</v>
      </c>
      <c r="O542" s="118"/>
      <c r="P542" s="119">
        <f>O542*H542</f>
        <v>0</v>
      </c>
      <c r="Q542" s="119">
        <v>0</v>
      </c>
      <c r="R542" s="119">
        <f>Q542*H542</f>
        <v>0</v>
      </c>
      <c r="S542" s="119">
        <v>0</v>
      </c>
      <c r="T542" s="120">
        <f>S542*H542</f>
        <v>0</v>
      </c>
      <c r="U542" s="70"/>
      <c r="V542" s="70"/>
      <c r="W542" s="70"/>
      <c r="X542" s="70"/>
      <c r="Y542" s="70"/>
      <c r="Z542" s="70"/>
      <c r="AA542" s="70"/>
      <c r="AB542" s="70"/>
      <c r="AC542" s="70"/>
      <c r="AD542" s="70"/>
      <c r="AE542" s="70"/>
      <c r="AR542" s="121" t="s">
        <v>214</v>
      </c>
      <c r="AT542" s="121" t="s">
        <v>144</v>
      </c>
      <c r="AU542" s="121" t="s">
        <v>82</v>
      </c>
      <c r="AY542" s="66" t="s">
        <v>142</v>
      </c>
      <c r="BE542" s="122">
        <f>IF(N542="základní",J542,0)</f>
        <v>0</v>
      </c>
      <c r="BF542" s="122">
        <f>IF(N542="snížená",J542,0)</f>
        <v>0</v>
      </c>
      <c r="BG542" s="122">
        <f>IF(N542="zákl. přenesená",J542,0)</f>
        <v>0</v>
      </c>
      <c r="BH542" s="122">
        <f>IF(N542="sníž. přenesená",J542,0)</f>
        <v>0</v>
      </c>
      <c r="BI542" s="122">
        <f>IF(N542="nulová",J542,0)</f>
        <v>0</v>
      </c>
      <c r="BJ542" s="66" t="s">
        <v>80</v>
      </c>
      <c r="BK542" s="122">
        <f>ROUND(I542*H542,2)</f>
        <v>0</v>
      </c>
      <c r="BL542" s="66" t="s">
        <v>214</v>
      </c>
      <c r="BM542" s="121" t="s">
        <v>1351</v>
      </c>
    </row>
    <row r="543" spans="1:65" s="73" customFormat="1" ht="33" customHeight="1">
      <c r="A543" s="143"/>
      <c r="B543" s="144"/>
      <c r="C543" s="229" t="s">
        <v>1352</v>
      </c>
      <c r="D543" s="204" t="s">
        <v>144</v>
      </c>
      <c r="E543" s="205" t="s">
        <v>1353</v>
      </c>
      <c r="F543" s="206" t="s">
        <v>1354</v>
      </c>
      <c r="G543" s="207" t="s">
        <v>147</v>
      </c>
      <c r="H543" s="208">
        <v>204.28899999999999</v>
      </c>
      <c r="I543" s="55"/>
      <c r="J543" s="209">
        <f>ROUND(I543*H543,2)</f>
        <v>0</v>
      </c>
      <c r="K543" s="206" t="s">
        <v>148</v>
      </c>
      <c r="L543" s="54"/>
      <c r="M543" s="56"/>
      <c r="N543" s="117" t="s">
        <v>40</v>
      </c>
      <c r="O543" s="118"/>
      <c r="P543" s="119">
        <f>O543*H543</f>
        <v>0</v>
      </c>
      <c r="Q543" s="119">
        <v>2.9E-4</v>
      </c>
      <c r="R543" s="119">
        <f>Q543*H543</f>
        <v>5.9243809999999994E-2</v>
      </c>
      <c r="S543" s="119">
        <v>0</v>
      </c>
      <c r="T543" s="120">
        <f>S543*H543</f>
        <v>0</v>
      </c>
      <c r="U543" s="70"/>
      <c r="V543" s="70"/>
      <c r="W543" s="70"/>
      <c r="X543" s="70"/>
      <c r="Y543" s="70"/>
      <c r="Z543" s="70"/>
      <c r="AA543" s="70"/>
      <c r="AB543" s="70"/>
      <c r="AC543" s="70"/>
      <c r="AD543" s="70"/>
      <c r="AE543" s="70"/>
      <c r="AR543" s="121" t="s">
        <v>214</v>
      </c>
      <c r="AT543" s="121" t="s">
        <v>144</v>
      </c>
      <c r="AU543" s="121" t="s">
        <v>82</v>
      </c>
      <c r="AY543" s="66" t="s">
        <v>142</v>
      </c>
      <c r="BE543" s="122">
        <f>IF(N543="základní",J543,0)</f>
        <v>0</v>
      </c>
      <c r="BF543" s="122">
        <f>IF(N543="snížená",J543,0)</f>
        <v>0</v>
      </c>
      <c r="BG543" s="122">
        <f>IF(N543="zákl. přenesená",J543,0)</f>
        <v>0</v>
      </c>
      <c r="BH543" s="122">
        <f>IF(N543="sníž. přenesená",J543,0)</f>
        <v>0</v>
      </c>
      <c r="BI543" s="122">
        <f>IF(N543="nulová",J543,0)</f>
        <v>0</v>
      </c>
      <c r="BJ543" s="66" t="s">
        <v>80</v>
      </c>
      <c r="BK543" s="122">
        <f>ROUND(I543*H543,2)</f>
        <v>0</v>
      </c>
      <c r="BL543" s="66" t="s">
        <v>214</v>
      </c>
      <c r="BM543" s="121" t="s">
        <v>1355</v>
      </c>
    </row>
    <row r="544" spans="1:65" s="57" customFormat="1">
      <c r="A544" s="210"/>
      <c r="B544" s="211"/>
      <c r="C544" s="210"/>
      <c r="D544" s="212" t="s">
        <v>158</v>
      </c>
      <c r="E544" s="213"/>
      <c r="F544" s="214" t="s">
        <v>1356</v>
      </c>
      <c r="G544" s="210"/>
      <c r="H544" s="215">
        <v>44.72</v>
      </c>
      <c r="J544" s="210"/>
      <c r="K544" s="210"/>
      <c r="L544" s="123"/>
      <c r="M544" s="125"/>
      <c r="N544" s="126"/>
      <c r="O544" s="126"/>
      <c r="P544" s="126"/>
      <c r="Q544" s="126"/>
      <c r="R544" s="126"/>
      <c r="S544" s="126"/>
      <c r="T544" s="127"/>
      <c r="AT544" s="124" t="s">
        <v>158</v>
      </c>
      <c r="AU544" s="124" t="s">
        <v>82</v>
      </c>
      <c r="AV544" s="57" t="s">
        <v>82</v>
      </c>
      <c r="AW544" s="57" t="s">
        <v>31</v>
      </c>
      <c r="AX544" s="57" t="s">
        <v>75</v>
      </c>
      <c r="AY544" s="124" t="s">
        <v>142</v>
      </c>
    </row>
    <row r="545" spans="1:65" s="57" customFormat="1">
      <c r="A545" s="210"/>
      <c r="B545" s="211"/>
      <c r="C545" s="210"/>
      <c r="D545" s="212" t="s">
        <v>158</v>
      </c>
      <c r="E545" s="213"/>
      <c r="F545" s="214" t="s">
        <v>1357</v>
      </c>
      <c r="G545" s="210"/>
      <c r="H545" s="215">
        <v>23.446000000000002</v>
      </c>
      <c r="J545" s="210"/>
      <c r="K545" s="210"/>
      <c r="L545" s="123"/>
      <c r="M545" s="125"/>
      <c r="N545" s="126"/>
      <c r="O545" s="126"/>
      <c r="P545" s="126"/>
      <c r="Q545" s="126"/>
      <c r="R545" s="126"/>
      <c r="S545" s="126"/>
      <c r="T545" s="127"/>
      <c r="AT545" s="124" t="s">
        <v>158</v>
      </c>
      <c r="AU545" s="124" t="s">
        <v>82</v>
      </c>
      <c r="AV545" s="57" t="s">
        <v>82</v>
      </c>
      <c r="AW545" s="57" t="s">
        <v>31</v>
      </c>
      <c r="AX545" s="57" t="s">
        <v>75</v>
      </c>
      <c r="AY545" s="124" t="s">
        <v>142</v>
      </c>
    </row>
    <row r="546" spans="1:65" s="57" customFormat="1">
      <c r="A546" s="210"/>
      <c r="B546" s="211"/>
      <c r="C546" s="210"/>
      <c r="D546" s="212" t="s">
        <v>158</v>
      </c>
      <c r="E546" s="213"/>
      <c r="F546" s="214" t="s">
        <v>1358</v>
      </c>
      <c r="G546" s="210"/>
      <c r="H546" s="215">
        <v>39.331000000000003</v>
      </c>
      <c r="J546" s="210"/>
      <c r="K546" s="210"/>
      <c r="L546" s="123"/>
      <c r="M546" s="125"/>
      <c r="N546" s="126"/>
      <c r="O546" s="126"/>
      <c r="P546" s="126"/>
      <c r="Q546" s="126"/>
      <c r="R546" s="126"/>
      <c r="S546" s="126"/>
      <c r="T546" s="127"/>
      <c r="AT546" s="124" t="s">
        <v>158</v>
      </c>
      <c r="AU546" s="124" t="s">
        <v>82</v>
      </c>
      <c r="AV546" s="57" t="s">
        <v>82</v>
      </c>
      <c r="AW546" s="57" t="s">
        <v>31</v>
      </c>
      <c r="AX546" s="57" t="s">
        <v>75</v>
      </c>
      <c r="AY546" s="124" t="s">
        <v>142</v>
      </c>
    </row>
    <row r="547" spans="1:65" s="57" customFormat="1">
      <c r="A547" s="210"/>
      <c r="B547" s="211"/>
      <c r="C547" s="210"/>
      <c r="D547" s="212" t="s">
        <v>158</v>
      </c>
      <c r="E547" s="213"/>
      <c r="F547" s="214" t="s">
        <v>1359</v>
      </c>
      <c r="G547" s="210"/>
      <c r="H547" s="215">
        <v>34.472000000000001</v>
      </c>
      <c r="J547" s="210"/>
      <c r="K547" s="210"/>
      <c r="L547" s="123"/>
      <c r="M547" s="125"/>
      <c r="N547" s="126"/>
      <c r="O547" s="126"/>
      <c r="P547" s="126"/>
      <c r="Q547" s="126"/>
      <c r="R547" s="126"/>
      <c r="S547" s="126"/>
      <c r="T547" s="127"/>
      <c r="AT547" s="124" t="s">
        <v>158</v>
      </c>
      <c r="AU547" s="124" t="s">
        <v>82</v>
      </c>
      <c r="AV547" s="57" t="s">
        <v>82</v>
      </c>
      <c r="AW547" s="57" t="s">
        <v>31</v>
      </c>
      <c r="AX547" s="57" t="s">
        <v>75</v>
      </c>
      <c r="AY547" s="124" t="s">
        <v>142</v>
      </c>
    </row>
    <row r="548" spans="1:65" s="57" customFormat="1">
      <c r="A548" s="210"/>
      <c r="B548" s="211"/>
      <c r="C548" s="210"/>
      <c r="D548" s="212" t="s">
        <v>158</v>
      </c>
      <c r="E548" s="213"/>
      <c r="F548" s="214" t="s">
        <v>1360</v>
      </c>
      <c r="G548" s="210"/>
      <c r="H548" s="215">
        <v>14.92</v>
      </c>
      <c r="J548" s="210"/>
      <c r="K548" s="210"/>
      <c r="L548" s="123"/>
      <c r="M548" s="125"/>
      <c r="N548" s="126"/>
      <c r="O548" s="126"/>
      <c r="P548" s="126"/>
      <c r="Q548" s="126"/>
      <c r="R548" s="126"/>
      <c r="S548" s="126"/>
      <c r="T548" s="127"/>
      <c r="AT548" s="124" t="s">
        <v>158</v>
      </c>
      <c r="AU548" s="124" t="s">
        <v>82</v>
      </c>
      <c r="AV548" s="57" t="s">
        <v>82</v>
      </c>
      <c r="AW548" s="57" t="s">
        <v>31</v>
      </c>
      <c r="AX548" s="57" t="s">
        <v>75</v>
      </c>
      <c r="AY548" s="124" t="s">
        <v>142</v>
      </c>
    </row>
    <row r="549" spans="1:65" s="57" customFormat="1">
      <c r="A549" s="210"/>
      <c r="B549" s="211"/>
      <c r="C549" s="210"/>
      <c r="D549" s="212" t="s">
        <v>158</v>
      </c>
      <c r="E549" s="213"/>
      <c r="F549" s="214" t="s">
        <v>1167</v>
      </c>
      <c r="G549" s="210"/>
      <c r="H549" s="215">
        <v>47.4</v>
      </c>
      <c r="J549" s="210"/>
      <c r="K549" s="210"/>
      <c r="L549" s="123"/>
      <c r="M549" s="125"/>
      <c r="N549" s="126"/>
      <c r="O549" s="126"/>
      <c r="P549" s="126"/>
      <c r="Q549" s="126"/>
      <c r="R549" s="126"/>
      <c r="S549" s="126"/>
      <c r="T549" s="127"/>
      <c r="AT549" s="124" t="s">
        <v>158</v>
      </c>
      <c r="AU549" s="124" t="s">
        <v>82</v>
      </c>
      <c r="AV549" s="57" t="s">
        <v>82</v>
      </c>
      <c r="AW549" s="57" t="s">
        <v>31</v>
      </c>
      <c r="AX549" s="57" t="s">
        <v>75</v>
      </c>
      <c r="AY549" s="124" t="s">
        <v>142</v>
      </c>
    </row>
    <row r="550" spans="1:65" s="60" customFormat="1">
      <c r="A550" s="223"/>
      <c r="B550" s="224"/>
      <c r="C550" s="223"/>
      <c r="D550" s="212" t="s">
        <v>158</v>
      </c>
      <c r="E550" s="225"/>
      <c r="F550" s="226" t="s">
        <v>353</v>
      </c>
      <c r="G550" s="223"/>
      <c r="H550" s="227">
        <v>204.28899999999999</v>
      </c>
      <c r="J550" s="223"/>
      <c r="K550" s="223"/>
      <c r="L550" s="130"/>
      <c r="M550" s="132"/>
      <c r="N550" s="133"/>
      <c r="O550" s="133"/>
      <c r="P550" s="133"/>
      <c r="Q550" s="133"/>
      <c r="R550" s="133"/>
      <c r="S550" s="133"/>
      <c r="T550" s="134"/>
      <c r="AT550" s="131" t="s">
        <v>158</v>
      </c>
      <c r="AU550" s="131" t="s">
        <v>82</v>
      </c>
      <c r="AV550" s="60" t="s">
        <v>149</v>
      </c>
      <c r="AW550" s="60" t="s">
        <v>31</v>
      </c>
      <c r="AX550" s="60" t="s">
        <v>80</v>
      </c>
      <c r="AY550" s="131" t="s">
        <v>142</v>
      </c>
    </row>
    <row r="551" spans="1:65" s="53" customFormat="1" ht="25.9" customHeight="1">
      <c r="A551" s="197"/>
      <c r="B551" s="198"/>
      <c r="C551" s="197"/>
      <c r="D551" s="199" t="s">
        <v>74</v>
      </c>
      <c r="E551" s="200" t="s">
        <v>1361</v>
      </c>
      <c r="F551" s="200" t="s">
        <v>1362</v>
      </c>
      <c r="G551" s="197"/>
      <c r="H551" s="197"/>
      <c r="J551" s="201">
        <f>BK551</f>
        <v>0</v>
      </c>
      <c r="K551" s="197"/>
      <c r="L551" s="109"/>
      <c r="M551" s="111"/>
      <c r="N551" s="112"/>
      <c r="O551" s="112"/>
      <c r="P551" s="113">
        <f>SUM(P552:P556)</f>
        <v>0</v>
      </c>
      <c r="Q551" s="112"/>
      <c r="R551" s="113">
        <f>SUM(R552:R556)</f>
        <v>0</v>
      </c>
      <c r="S551" s="112"/>
      <c r="T551" s="114">
        <f>SUM(T552:T556)</f>
        <v>0</v>
      </c>
      <c r="AR551" s="110" t="s">
        <v>149</v>
      </c>
      <c r="AT551" s="115" t="s">
        <v>74</v>
      </c>
      <c r="AU551" s="115" t="s">
        <v>75</v>
      </c>
      <c r="AY551" s="110" t="s">
        <v>142</v>
      </c>
      <c r="BK551" s="116">
        <f>SUM(BK552:BK556)</f>
        <v>0</v>
      </c>
    </row>
    <row r="552" spans="1:65" s="73" customFormat="1" ht="16.5" customHeight="1">
      <c r="A552" s="143"/>
      <c r="B552" s="144"/>
      <c r="C552" s="229" t="s">
        <v>1363</v>
      </c>
      <c r="D552" s="204" t="s">
        <v>144</v>
      </c>
      <c r="E552" s="205" t="s">
        <v>1364</v>
      </c>
      <c r="F552" s="206" t="s">
        <v>1365</v>
      </c>
      <c r="G552" s="207" t="s">
        <v>198</v>
      </c>
      <c r="H552" s="208">
        <v>13</v>
      </c>
      <c r="I552" s="55"/>
      <c r="J552" s="209">
        <f>ROUND(I552*H552,2)</f>
        <v>0</v>
      </c>
      <c r="K552" s="206"/>
      <c r="L552" s="54"/>
      <c r="M552" s="56"/>
      <c r="N552" s="117" t="s">
        <v>40</v>
      </c>
      <c r="O552" s="118"/>
      <c r="P552" s="119">
        <f>O552*H552</f>
        <v>0</v>
      </c>
      <c r="Q552" s="119">
        <v>0</v>
      </c>
      <c r="R552" s="119">
        <f>Q552*H552</f>
        <v>0</v>
      </c>
      <c r="S552" s="119">
        <v>0</v>
      </c>
      <c r="T552" s="120">
        <f>S552*H552</f>
        <v>0</v>
      </c>
      <c r="U552" s="70"/>
      <c r="V552" s="70"/>
      <c r="W552" s="70"/>
      <c r="X552" s="70"/>
      <c r="Y552" s="70"/>
      <c r="Z552" s="70"/>
      <c r="AA552" s="70"/>
      <c r="AB552" s="70"/>
      <c r="AC552" s="70"/>
      <c r="AD552" s="70"/>
      <c r="AE552" s="70"/>
      <c r="AR552" s="121" t="s">
        <v>1366</v>
      </c>
      <c r="AT552" s="121" t="s">
        <v>144</v>
      </c>
      <c r="AU552" s="121" t="s">
        <v>80</v>
      </c>
      <c r="AY552" s="66" t="s">
        <v>142</v>
      </c>
      <c r="BE552" s="122">
        <f>IF(N552="základní",J552,0)</f>
        <v>0</v>
      </c>
      <c r="BF552" s="122">
        <f>IF(N552="snížená",J552,0)</f>
        <v>0</v>
      </c>
      <c r="BG552" s="122">
        <f>IF(N552="zákl. přenesená",J552,0)</f>
        <v>0</v>
      </c>
      <c r="BH552" s="122">
        <f>IF(N552="sníž. přenesená",J552,0)</f>
        <v>0</v>
      </c>
      <c r="BI552" s="122">
        <f>IF(N552="nulová",J552,0)</f>
        <v>0</v>
      </c>
      <c r="BJ552" s="66" t="s">
        <v>80</v>
      </c>
      <c r="BK552" s="122">
        <f>ROUND(I552*H552,2)</f>
        <v>0</v>
      </c>
      <c r="BL552" s="66" t="s">
        <v>1366</v>
      </c>
      <c r="BM552" s="121" t="s">
        <v>1367</v>
      </c>
    </row>
    <row r="553" spans="1:65" s="57" customFormat="1">
      <c r="A553" s="210"/>
      <c r="B553" s="211"/>
      <c r="C553" s="210"/>
      <c r="D553" s="212" t="s">
        <v>158</v>
      </c>
      <c r="E553" s="213"/>
      <c r="F553" s="214" t="s">
        <v>1368</v>
      </c>
      <c r="G553" s="210"/>
      <c r="H553" s="215">
        <v>3</v>
      </c>
      <c r="J553" s="210"/>
      <c r="K553" s="210"/>
      <c r="L553" s="123"/>
      <c r="M553" s="125"/>
      <c r="N553" s="126"/>
      <c r="O553" s="126"/>
      <c r="P553" s="126"/>
      <c r="Q553" s="126"/>
      <c r="R553" s="126"/>
      <c r="S553" s="126"/>
      <c r="T553" s="127"/>
      <c r="AT553" s="124" t="s">
        <v>158</v>
      </c>
      <c r="AU553" s="124" t="s">
        <v>80</v>
      </c>
      <c r="AV553" s="57" t="s">
        <v>82</v>
      </c>
      <c r="AW553" s="57" t="s">
        <v>31</v>
      </c>
      <c r="AX553" s="57" t="s">
        <v>75</v>
      </c>
      <c r="AY553" s="124" t="s">
        <v>142</v>
      </c>
    </row>
    <row r="554" spans="1:65" s="57" customFormat="1">
      <c r="A554" s="210"/>
      <c r="B554" s="211"/>
      <c r="C554" s="210"/>
      <c r="D554" s="212" t="s">
        <v>158</v>
      </c>
      <c r="E554" s="213"/>
      <c r="F554" s="214" t="s">
        <v>1369</v>
      </c>
      <c r="G554" s="210"/>
      <c r="H554" s="215">
        <v>5</v>
      </c>
      <c r="J554" s="210"/>
      <c r="K554" s="210"/>
      <c r="L554" s="123"/>
      <c r="M554" s="125"/>
      <c r="N554" s="126"/>
      <c r="O554" s="126"/>
      <c r="P554" s="126"/>
      <c r="Q554" s="126"/>
      <c r="R554" s="126"/>
      <c r="S554" s="126"/>
      <c r="T554" s="127"/>
      <c r="AT554" s="124" t="s">
        <v>158</v>
      </c>
      <c r="AU554" s="124" t="s">
        <v>80</v>
      </c>
      <c r="AV554" s="57" t="s">
        <v>82</v>
      </c>
      <c r="AW554" s="57" t="s">
        <v>31</v>
      </c>
      <c r="AX554" s="57" t="s">
        <v>75</v>
      </c>
      <c r="AY554" s="124" t="s">
        <v>142</v>
      </c>
    </row>
    <row r="555" spans="1:65" s="57" customFormat="1">
      <c r="A555" s="210"/>
      <c r="B555" s="211"/>
      <c r="C555" s="210"/>
      <c r="D555" s="212" t="s">
        <v>158</v>
      </c>
      <c r="E555" s="213"/>
      <c r="F555" s="214" t="s">
        <v>1370</v>
      </c>
      <c r="G555" s="210"/>
      <c r="H555" s="215">
        <v>5</v>
      </c>
      <c r="J555" s="210"/>
      <c r="K555" s="210"/>
      <c r="L555" s="123"/>
      <c r="M555" s="125"/>
      <c r="N555" s="126"/>
      <c r="O555" s="126"/>
      <c r="P555" s="126"/>
      <c r="Q555" s="126"/>
      <c r="R555" s="126"/>
      <c r="S555" s="126"/>
      <c r="T555" s="127"/>
      <c r="AT555" s="124" t="s">
        <v>158</v>
      </c>
      <c r="AU555" s="124" t="s">
        <v>80</v>
      </c>
      <c r="AV555" s="57" t="s">
        <v>82</v>
      </c>
      <c r="AW555" s="57" t="s">
        <v>31</v>
      </c>
      <c r="AX555" s="57" t="s">
        <v>75</v>
      </c>
      <c r="AY555" s="124" t="s">
        <v>142</v>
      </c>
    </row>
    <row r="556" spans="1:65" s="60" customFormat="1">
      <c r="A556" s="223"/>
      <c r="B556" s="224"/>
      <c r="C556" s="223"/>
      <c r="D556" s="212" t="s">
        <v>158</v>
      </c>
      <c r="E556" s="225"/>
      <c r="F556" s="226" t="s">
        <v>353</v>
      </c>
      <c r="G556" s="223"/>
      <c r="H556" s="227">
        <v>13</v>
      </c>
      <c r="J556" s="223"/>
      <c r="K556" s="223"/>
      <c r="L556" s="130"/>
      <c r="M556" s="132"/>
      <c r="N556" s="133"/>
      <c r="O556" s="133"/>
      <c r="P556" s="133"/>
      <c r="Q556" s="133"/>
      <c r="R556" s="133"/>
      <c r="S556" s="133"/>
      <c r="T556" s="134"/>
      <c r="AT556" s="131" t="s">
        <v>158</v>
      </c>
      <c r="AU556" s="131" t="s">
        <v>80</v>
      </c>
      <c r="AV556" s="60" t="s">
        <v>149</v>
      </c>
      <c r="AW556" s="60" t="s">
        <v>31</v>
      </c>
      <c r="AX556" s="60" t="s">
        <v>80</v>
      </c>
      <c r="AY556" s="131" t="s">
        <v>142</v>
      </c>
    </row>
    <row r="557" spans="1:65" s="53" customFormat="1" ht="25.9" customHeight="1">
      <c r="A557" s="197"/>
      <c r="B557" s="198"/>
      <c r="C557" s="197"/>
      <c r="D557" s="199" t="s">
        <v>74</v>
      </c>
      <c r="E557" s="200" t="s">
        <v>1371</v>
      </c>
      <c r="F557" s="200" t="s">
        <v>1372</v>
      </c>
      <c r="G557" s="197"/>
      <c r="H557" s="197"/>
      <c r="J557" s="201">
        <f>BK557</f>
        <v>0</v>
      </c>
      <c r="K557" s="197"/>
      <c r="L557" s="109"/>
      <c r="M557" s="111"/>
      <c r="N557" s="112"/>
      <c r="O557" s="112"/>
      <c r="P557" s="113">
        <f>P558+P564+P566+P568+P570</f>
        <v>0</v>
      </c>
      <c r="Q557" s="112"/>
      <c r="R557" s="113">
        <f>R558+R564+R566+R568+R570</f>
        <v>0</v>
      </c>
      <c r="S557" s="112"/>
      <c r="T557" s="114">
        <f>T558+T564+T566+T568+T570</f>
        <v>0</v>
      </c>
      <c r="AR557" s="110" t="s">
        <v>164</v>
      </c>
      <c r="AT557" s="115" t="s">
        <v>74</v>
      </c>
      <c r="AU557" s="115" t="s">
        <v>75</v>
      </c>
      <c r="AY557" s="110" t="s">
        <v>142</v>
      </c>
      <c r="BK557" s="116">
        <f>BK558+BK564+BK566+BK568+BK570</f>
        <v>0</v>
      </c>
    </row>
    <row r="558" spans="1:65" s="53" customFormat="1" ht="22.9" customHeight="1">
      <c r="A558" s="197"/>
      <c r="B558" s="198"/>
      <c r="C558" s="197"/>
      <c r="D558" s="199" t="s">
        <v>74</v>
      </c>
      <c r="E558" s="202" t="s">
        <v>1373</v>
      </c>
      <c r="F558" s="202" t="s">
        <v>1374</v>
      </c>
      <c r="G558" s="197"/>
      <c r="H558" s="197"/>
      <c r="J558" s="203">
        <f>BK558</f>
        <v>0</v>
      </c>
      <c r="K558" s="197"/>
      <c r="L558" s="109"/>
      <c r="M558" s="111"/>
      <c r="N558" s="112"/>
      <c r="O558" s="112"/>
      <c r="P558" s="113">
        <f>SUM(P559:P563)</f>
        <v>0</v>
      </c>
      <c r="Q558" s="112"/>
      <c r="R558" s="113">
        <f>SUM(R559:R563)</f>
        <v>0</v>
      </c>
      <c r="S558" s="112"/>
      <c r="T558" s="114">
        <f>SUM(T559:T563)</f>
        <v>0</v>
      </c>
      <c r="AR558" s="110" t="s">
        <v>164</v>
      </c>
      <c r="AT558" s="115" t="s">
        <v>74</v>
      </c>
      <c r="AU558" s="115" t="s">
        <v>80</v>
      </c>
      <c r="AY558" s="110" t="s">
        <v>142</v>
      </c>
      <c r="BK558" s="116">
        <f>SUM(BK559:BK563)</f>
        <v>0</v>
      </c>
    </row>
    <row r="559" spans="1:65" s="73" customFormat="1" ht="24.2" customHeight="1">
      <c r="A559" s="143"/>
      <c r="B559" s="144"/>
      <c r="C559" s="229" t="s">
        <v>1375</v>
      </c>
      <c r="D559" s="204" t="s">
        <v>144</v>
      </c>
      <c r="E559" s="205" t="s">
        <v>1376</v>
      </c>
      <c r="F559" s="206" t="s">
        <v>1377</v>
      </c>
      <c r="G559" s="207" t="s">
        <v>162</v>
      </c>
      <c r="H559" s="208">
        <v>1</v>
      </c>
      <c r="I559" s="55"/>
      <c r="J559" s="209">
        <f>ROUND(I559*H559,2)</f>
        <v>0</v>
      </c>
      <c r="K559" s="206" t="s">
        <v>148</v>
      </c>
      <c r="L559" s="54"/>
      <c r="M559" s="56"/>
      <c r="N559" s="117" t="s">
        <v>40</v>
      </c>
      <c r="O559" s="118"/>
      <c r="P559" s="119">
        <f>O559*H559</f>
        <v>0</v>
      </c>
      <c r="Q559" s="119">
        <v>0</v>
      </c>
      <c r="R559" s="119">
        <f>Q559*H559</f>
        <v>0</v>
      </c>
      <c r="S559" s="119">
        <v>0</v>
      </c>
      <c r="T559" s="120">
        <f>S559*H559</f>
        <v>0</v>
      </c>
      <c r="U559" s="70"/>
      <c r="V559" s="70"/>
      <c r="W559" s="70"/>
      <c r="X559" s="70"/>
      <c r="Y559" s="70"/>
      <c r="Z559" s="70"/>
      <c r="AA559" s="70"/>
      <c r="AB559" s="70"/>
      <c r="AC559" s="70"/>
      <c r="AD559" s="70"/>
      <c r="AE559" s="70"/>
      <c r="AR559" s="121" t="s">
        <v>1378</v>
      </c>
      <c r="AT559" s="121" t="s">
        <v>144</v>
      </c>
      <c r="AU559" s="121" t="s">
        <v>82</v>
      </c>
      <c r="AY559" s="66" t="s">
        <v>142</v>
      </c>
      <c r="BE559" s="122">
        <f>IF(N559="základní",J559,0)</f>
        <v>0</v>
      </c>
      <c r="BF559" s="122">
        <f>IF(N559="snížená",J559,0)</f>
        <v>0</v>
      </c>
      <c r="BG559" s="122">
        <f>IF(N559="zákl. přenesená",J559,0)</f>
        <v>0</v>
      </c>
      <c r="BH559" s="122">
        <f>IF(N559="sníž. přenesená",J559,0)</f>
        <v>0</v>
      </c>
      <c r="BI559" s="122">
        <f>IF(N559="nulová",J559,0)</f>
        <v>0</v>
      </c>
      <c r="BJ559" s="66" t="s">
        <v>80</v>
      </c>
      <c r="BK559" s="122">
        <f>ROUND(I559*H559,2)</f>
        <v>0</v>
      </c>
      <c r="BL559" s="66" t="s">
        <v>1378</v>
      </c>
      <c r="BM559" s="121" t="s">
        <v>1379</v>
      </c>
    </row>
    <row r="560" spans="1:65" s="73" customFormat="1" ht="33" customHeight="1">
      <c r="A560" s="143"/>
      <c r="B560" s="144"/>
      <c r="C560" s="229" t="s">
        <v>1380</v>
      </c>
      <c r="D560" s="204" t="s">
        <v>144</v>
      </c>
      <c r="E560" s="205" t="s">
        <v>1381</v>
      </c>
      <c r="F560" s="206" t="s">
        <v>1382</v>
      </c>
      <c r="G560" s="207" t="s">
        <v>162</v>
      </c>
      <c r="H560" s="208">
        <v>1</v>
      </c>
      <c r="I560" s="55"/>
      <c r="J560" s="209">
        <f>ROUND(I560*H560,2)</f>
        <v>0</v>
      </c>
      <c r="K560" s="206" t="s">
        <v>148</v>
      </c>
      <c r="L560" s="54"/>
      <c r="M560" s="56"/>
      <c r="N560" s="117" t="s">
        <v>40</v>
      </c>
      <c r="O560" s="118"/>
      <c r="P560" s="119">
        <f>O560*H560</f>
        <v>0</v>
      </c>
      <c r="Q560" s="119">
        <v>0</v>
      </c>
      <c r="R560" s="119">
        <f>Q560*H560</f>
        <v>0</v>
      </c>
      <c r="S560" s="119">
        <v>0</v>
      </c>
      <c r="T560" s="120">
        <f>S560*H560</f>
        <v>0</v>
      </c>
      <c r="U560" s="70"/>
      <c r="V560" s="70"/>
      <c r="W560" s="70"/>
      <c r="X560" s="70"/>
      <c r="Y560" s="70"/>
      <c r="Z560" s="70"/>
      <c r="AA560" s="70"/>
      <c r="AB560" s="70"/>
      <c r="AC560" s="70"/>
      <c r="AD560" s="70"/>
      <c r="AE560" s="70"/>
      <c r="AR560" s="121" t="s">
        <v>1378</v>
      </c>
      <c r="AT560" s="121" t="s">
        <v>144</v>
      </c>
      <c r="AU560" s="121" t="s">
        <v>82</v>
      </c>
      <c r="AY560" s="66" t="s">
        <v>142</v>
      </c>
      <c r="BE560" s="122">
        <f>IF(N560="základní",J560,0)</f>
        <v>0</v>
      </c>
      <c r="BF560" s="122">
        <f>IF(N560="snížená",J560,0)</f>
        <v>0</v>
      </c>
      <c r="BG560" s="122">
        <f>IF(N560="zákl. přenesená",J560,0)</f>
        <v>0</v>
      </c>
      <c r="BH560" s="122">
        <f>IF(N560="sníž. přenesená",J560,0)</f>
        <v>0</v>
      </c>
      <c r="BI560" s="122">
        <f>IF(N560="nulová",J560,0)</f>
        <v>0</v>
      </c>
      <c r="BJ560" s="66" t="s">
        <v>80</v>
      </c>
      <c r="BK560" s="122">
        <f>ROUND(I560*H560,2)</f>
        <v>0</v>
      </c>
      <c r="BL560" s="66" t="s">
        <v>1378</v>
      </c>
      <c r="BM560" s="121" t="s">
        <v>1383</v>
      </c>
    </row>
    <row r="561" spans="1:65" s="73" customFormat="1" ht="55.5" customHeight="1">
      <c r="A561" s="143"/>
      <c r="B561" s="144"/>
      <c r="C561" s="229" t="s">
        <v>1384</v>
      </c>
      <c r="D561" s="204" t="s">
        <v>144</v>
      </c>
      <c r="E561" s="205" t="s">
        <v>1385</v>
      </c>
      <c r="F561" s="206" t="s">
        <v>1386</v>
      </c>
      <c r="G561" s="207" t="s">
        <v>162</v>
      </c>
      <c r="H561" s="208">
        <v>1</v>
      </c>
      <c r="I561" s="55"/>
      <c r="J561" s="209">
        <f>ROUND(I561*H561,2)</f>
        <v>0</v>
      </c>
      <c r="K561" s="206" t="s">
        <v>148</v>
      </c>
      <c r="L561" s="54"/>
      <c r="M561" s="56"/>
      <c r="N561" s="117" t="s">
        <v>40</v>
      </c>
      <c r="O561" s="118"/>
      <c r="P561" s="119">
        <f>O561*H561</f>
        <v>0</v>
      </c>
      <c r="Q561" s="119">
        <v>0</v>
      </c>
      <c r="R561" s="119">
        <f>Q561*H561</f>
        <v>0</v>
      </c>
      <c r="S561" s="119">
        <v>0</v>
      </c>
      <c r="T561" s="120">
        <f>S561*H561</f>
        <v>0</v>
      </c>
      <c r="U561" s="70"/>
      <c r="V561" s="70"/>
      <c r="W561" s="70"/>
      <c r="X561" s="70"/>
      <c r="Y561" s="70"/>
      <c r="Z561" s="70"/>
      <c r="AA561" s="70"/>
      <c r="AB561" s="70"/>
      <c r="AC561" s="70"/>
      <c r="AD561" s="70"/>
      <c r="AE561" s="70"/>
      <c r="AR561" s="121" t="s">
        <v>1378</v>
      </c>
      <c r="AT561" s="121" t="s">
        <v>144</v>
      </c>
      <c r="AU561" s="121" t="s">
        <v>82</v>
      </c>
      <c r="AY561" s="66" t="s">
        <v>142</v>
      </c>
      <c r="BE561" s="122">
        <f>IF(N561="základní",J561,0)</f>
        <v>0</v>
      </c>
      <c r="BF561" s="122">
        <f>IF(N561="snížená",J561,0)</f>
        <v>0</v>
      </c>
      <c r="BG561" s="122">
        <f>IF(N561="zákl. přenesená",J561,0)</f>
        <v>0</v>
      </c>
      <c r="BH561" s="122">
        <f>IF(N561="sníž. přenesená",J561,0)</f>
        <v>0</v>
      </c>
      <c r="BI561" s="122">
        <f>IF(N561="nulová",J561,0)</f>
        <v>0</v>
      </c>
      <c r="BJ561" s="66" t="s">
        <v>80</v>
      </c>
      <c r="BK561" s="122">
        <f>ROUND(I561*H561,2)</f>
        <v>0</v>
      </c>
      <c r="BL561" s="66" t="s">
        <v>1378</v>
      </c>
      <c r="BM561" s="121" t="s">
        <v>1387</v>
      </c>
    </row>
    <row r="562" spans="1:65" s="73" customFormat="1" ht="24.2" customHeight="1">
      <c r="A562" s="143"/>
      <c r="B562" s="144"/>
      <c r="C562" s="229" t="s">
        <v>1388</v>
      </c>
      <c r="D562" s="204" t="s">
        <v>144</v>
      </c>
      <c r="E562" s="205" t="s">
        <v>1389</v>
      </c>
      <c r="F562" s="206" t="s">
        <v>1390</v>
      </c>
      <c r="G562" s="207" t="s">
        <v>162</v>
      </c>
      <c r="H562" s="208">
        <v>1</v>
      </c>
      <c r="I562" s="55"/>
      <c r="J562" s="209">
        <f>ROUND(I562*H562,2)</f>
        <v>0</v>
      </c>
      <c r="K562" s="206"/>
      <c r="L562" s="54"/>
      <c r="M562" s="56"/>
      <c r="N562" s="117" t="s">
        <v>40</v>
      </c>
      <c r="O562" s="118"/>
      <c r="P562" s="119">
        <f>O562*H562</f>
        <v>0</v>
      </c>
      <c r="Q562" s="119">
        <v>0</v>
      </c>
      <c r="R562" s="119">
        <f>Q562*H562</f>
        <v>0</v>
      </c>
      <c r="S562" s="119">
        <v>0</v>
      </c>
      <c r="T562" s="120">
        <f>S562*H562</f>
        <v>0</v>
      </c>
      <c r="U562" s="70"/>
      <c r="V562" s="70"/>
      <c r="W562" s="70"/>
      <c r="X562" s="70"/>
      <c r="Y562" s="70"/>
      <c r="Z562" s="70"/>
      <c r="AA562" s="70"/>
      <c r="AB562" s="70"/>
      <c r="AC562" s="70"/>
      <c r="AD562" s="70"/>
      <c r="AE562" s="70"/>
      <c r="AR562" s="121" t="s">
        <v>1378</v>
      </c>
      <c r="AT562" s="121" t="s">
        <v>144</v>
      </c>
      <c r="AU562" s="121" t="s">
        <v>82</v>
      </c>
      <c r="AY562" s="66" t="s">
        <v>142</v>
      </c>
      <c r="BE562" s="122">
        <f>IF(N562="základní",J562,0)</f>
        <v>0</v>
      </c>
      <c r="BF562" s="122">
        <f>IF(N562="snížená",J562,0)</f>
        <v>0</v>
      </c>
      <c r="BG562" s="122">
        <f>IF(N562="zákl. přenesená",J562,0)</f>
        <v>0</v>
      </c>
      <c r="BH562" s="122">
        <f>IF(N562="sníž. přenesená",J562,0)</f>
        <v>0</v>
      </c>
      <c r="BI562" s="122">
        <f>IF(N562="nulová",J562,0)</f>
        <v>0</v>
      </c>
      <c r="BJ562" s="66" t="s">
        <v>80</v>
      </c>
      <c r="BK562" s="122">
        <f>ROUND(I562*H562,2)</f>
        <v>0</v>
      </c>
      <c r="BL562" s="66" t="s">
        <v>1378</v>
      </c>
      <c r="BM562" s="121" t="s">
        <v>1391</v>
      </c>
    </row>
    <row r="563" spans="1:65" s="73" customFormat="1" ht="37.9" customHeight="1">
      <c r="A563" s="143"/>
      <c r="B563" s="144"/>
      <c r="C563" s="229" t="s">
        <v>1392</v>
      </c>
      <c r="D563" s="204" t="s">
        <v>144</v>
      </c>
      <c r="E563" s="205" t="s">
        <v>1393</v>
      </c>
      <c r="F563" s="206" t="s">
        <v>1394</v>
      </c>
      <c r="G563" s="207" t="s">
        <v>162</v>
      </c>
      <c r="H563" s="208">
        <v>1</v>
      </c>
      <c r="I563" s="55"/>
      <c r="J563" s="209">
        <f>ROUND(I563*H563,2)</f>
        <v>0</v>
      </c>
      <c r="K563" s="206" t="s">
        <v>148</v>
      </c>
      <c r="L563" s="54"/>
      <c r="M563" s="56"/>
      <c r="N563" s="117" t="s">
        <v>40</v>
      </c>
      <c r="O563" s="118"/>
      <c r="P563" s="119">
        <f>O563*H563</f>
        <v>0</v>
      </c>
      <c r="Q563" s="119">
        <v>0</v>
      </c>
      <c r="R563" s="119">
        <f>Q563*H563</f>
        <v>0</v>
      </c>
      <c r="S563" s="119">
        <v>0</v>
      </c>
      <c r="T563" s="120">
        <f>S563*H563</f>
        <v>0</v>
      </c>
      <c r="U563" s="70"/>
      <c r="V563" s="70"/>
      <c r="W563" s="70"/>
      <c r="X563" s="70"/>
      <c r="Y563" s="70"/>
      <c r="Z563" s="70"/>
      <c r="AA563" s="70"/>
      <c r="AB563" s="70"/>
      <c r="AC563" s="70"/>
      <c r="AD563" s="70"/>
      <c r="AE563" s="70"/>
      <c r="AR563" s="121" t="s">
        <v>1378</v>
      </c>
      <c r="AT563" s="121" t="s">
        <v>144</v>
      </c>
      <c r="AU563" s="121" t="s">
        <v>82</v>
      </c>
      <c r="AY563" s="66" t="s">
        <v>142</v>
      </c>
      <c r="BE563" s="122">
        <f>IF(N563="základní",J563,0)</f>
        <v>0</v>
      </c>
      <c r="BF563" s="122">
        <f>IF(N563="snížená",J563,0)</f>
        <v>0</v>
      </c>
      <c r="BG563" s="122">
        <f>IF(N563="zákl. přenesená",J563,0)</f>
        <v>0</v>
      </c>
      <c r="BH563" s="122">
        <f>IF(N563="sníž. přenesená",J563,0)</f>
        <v>0</v>
      </c>
      <c r="BI563" s="122">
        <f>IF(N563="nulová",J563,0)</f>
        <v>0</v>
      </c>
      <c r="BJ563" s="66" t="s">
        <v>80</v>
      </c>
      <c r="BK563" s="122">
        <f>ROUND(I563*H563,2)</f>
        <v>0</v>
      </c>
      <c r="BL563" s="66" t="s">
        <v>1378</v>
      </c>
      <c r="BM563" s="121" t="s">
        <v>1395</v>
      </c>
    </row>
    <row r="564" spans="1:65" s="53" customFormat="1" ht="22.9" customHeight="1">
      <c r="A564" s="197"/>
      <c r="B564" s="198"/>
      <c r="C564" s="197"/>
      <c r="D564" s="199" t="s">
        <v>74</v>
      </c>
      <c r="E564" s="202" t="s">
        <v>1396</v>
      </c>
      <c r="F564" s="202" t="s">
        <v>1397</v>
      </c>
      <c r="G564" s="197"/>
      <c r="H564" s="197"/>
      <c r="J564" s="203">
        <f>BK564</f>
        <v>0</v>
      </c>
      <c r="K564" s="197"/>
      <c r="L564" s="109"/>
      <c r="M564" s="111"/>
      <c r="N564" s="112"/>
      <c r="O564" s="112"/>
      <c r="P564" s="113">
        <f>P565</f>
        <v>0</v>
      </c>
      <c r="Q564" s="112"/>
      <c r="R564" s="113">
        <f>R565</f>
        <v>0</v>
      </c>
      <c r="S564" s="112"/>
      <c r="T564" s="114">
        <f>T565</f>
        <v>0</v>
      </c>
      <c r="AR564" s="110" t="s">
        <v>164</v>
      </c>
      <c r="AT564" s="115" t="s">
        <v>74</v>
      </c>
      <c r="AU564" s="115" t="s">
        <v>80</v>
      </c>
      <c r="AY564" s="110" t="s">
        <v>142</v>
      </c>
      <c r="BK564" s="116">
        <f>BK565</f>
        <v>0</v>
      </c>
    </row>
    <row r="565" spans="1:65" s="73" customFormat="1" ht="49.15" customHeight="1">
      <c r="A565" s="143"/>
      <c r="B565" s="144"/>
      <c r="C565" s="229" t="s">
        <v>1398</v>
      </c>
      <c r="D565" s="204" t="s">
        <v>144</v>
      </c>
      <c r="E565" s="205" t="s">
        <v>1399</v>
      </c>
      <c r="F565" s="206" t="s">
        <v>1400</v>
      </c>
      <c r="G565" s="207" t="s">
        <v>198</v>
      </c>
      <c r="H565" s="208">
        <v>45</v>
      </c>
      <c r="I565" s="55"/>
      <c r="J565" s="209">
        <f>ROUND(I565*H565,2)</f>
        <v>0</v>
      </c>
      <c r="K565" s="206"/>
      <c r="L565" s="54"/>
      <c r="M565" s="56"/>
      <c r="N565" s="117" t="s">
        <v>40</v>
      </c>
      <c r="O565" s="118"/>
      <c r="P565" s="119">
        <f>O565*H565</f>
        <v>0</v>
      </c>
      <c r="Q565" s="119">
        <v>0</v>
      </c>
      <c r="R565" s="119">
        <f>Q565*H565</f>
        <v>0</v>
      </c>
      <c r="S565" s="119">
        <v>0</v>
      </c>
      <c r="T565" s="120">
        <f>S565*H565</f>
        <v>0</v>
      </c>
      <c r="U565" s="70"/>
      <c r="V565" s="70"/>
      <c r="W565" s="70"/>
      <c r="X565" s="70"/>
      <c r="Y565" s="70"/>
      <c r="Z565" s="70"/>
      <c r="AA565" s="70"/>
      <c r="AB565" s="70"/>
      <c r="AC565" s="70"/>
      <c r="AD565" s="70"/>
      <c r="AE565" s="70"/>
      <c r="AR565" s="121" t="s">
        <v>1378</v>
      </c>
      <c r="AT565" s="121" t="s">
        <v>144</v>
      </c>
      <c r="AU565" s="121" t="s">
        <v>82</v>
      </c>
      <c r="AY565" s="66" t="s">
        <v>142</v>
      </c>
      <c r="BE565" s="122">
        <f>IF(N565="základní",J565,0)</f>
        <v>0</v>
      </c>
      <c r="BF565" s="122">
        <f>IF(N565="snížená",J565,0)</f>
        <v>0</v>
      </c>
      <c r="BG565" s="122">
        <f>IF(N565="zákl. přenesená",J565,0)</f>
        <v>0</v>
      </c>
      <c r="BH565" s="122">
        <f>IF(N565="sníž. přenesená",J565,0)</f>
        <v>0</v>
      </c>
      <c r="BI565" s="122">
        <f>IF(N565="nulová",J565,0)</f>
        <v>0</v>
      </c>
      <c r="BJ565" s="66" t="s">
        <v>80</v>
      </c>
      <c r="BK565" s="122">
        <f>ROUND(I565*H565,2)</f>
        <v>0</v>
      </c>
      <c r="BL565" s="66" t="s">
        <v>1378</v>
      </c>
      <c r="BM565" s="121" t="s">
        <v>1401</v>
      </c>
    </row>
    <row r="566" spans="1:65" s="53" customFormat="1" ht="22.9" customHeight="1">
      <c r="A566" s="197"/>
      <c r="B566" s="198"/>
      <c r="C566" s="197"/>
      <c r="D566" s="199" t="s">
        <v>74</v>
      </c>
      <c r="E566" s="202" t="s">
        <v>1402</v>
      </c>
      <c r="F566" s="202" t="s">
        <v>1403</v>
      </c>
      <c r="G566" s="197"/>
      <c r="H566" s="197"/>
      <c r="J566" s="203">
        <f>BK566</f>
        <v>0</v>
      </c>
      <c r="K566" s="197"/>
      <c r="L566" s="109"/>
      <c r="M566" s="111"/>
      <c r="N566" s="112"/>
      <c r="O566" s="112"/>
      <c r="P566" s="113">
        <f>P567</f>
        <v>0</v>
      </c>
      <c r="Q566" s="112"/>
      <c r="R566" s="113">
        <f>R567</f>
        <v>0</v>
      </c>
      <c r="S566" s="112"/>
      <c r="T566" s="114">
        <f>T567</f>
        <v>0</v>
      </c>
      <c r="AR566" s="110" t="s">
        <v>164</v>
      </c>
      <c r="AT566" s="115" t="s">
        <v>74</v>
      </c>
      <c r="AU566" s="115" t="s">
        <v>80</v>
      </c>
      <c r="AY566" s="110" t="s">
        <v>142</v>
      </c>
      <c r="BK566" s="116">
        <f>BK567</f>
        <v>0</v>
      </c>
    </row>
    <row r="567" spans="1:65" s="73" customFormat="1" ht="16.5" customHeight="1">
      <c r="A567" s="143"/>
      <c r="B567" s="144"/>
      <c r="C567" s="229" t="s">
        <v>1404</v>
      </c>
      <c r="D567" s="204" t="s">
        <v>144</v>
      </c>
      <c r="E567" s="205" t="s">
        <v>1405</v>
      </c>
      <c r="F567" s="206" t="s">
        <v>1406</v>
      </c>
      <c r="G567" s="207" t="s">
        <v>162</v>
      </c>
      <c r="H567" s="208">
        <v>1</v>
      </c>
      <c r="I567" s="55"/>
      <c r="J567" s="209">
        <f>ROUND(I567*H567,2)</f>
        <v>0</v>
      </c>
      <c r="K567" s="206"/>
      <c r="L567" s="54"/>
      <c r="M567" s="56"/>
      <c r="N567" s="117" t="s">
        <v>40</v>
      </c>
      <c r="O567" s="118"/>
      <c r="P567" s="119">
        <f>O567*H567</f>
        <v>0</v>
      </c>
      <c r="Q567" s="119">
        <v>0</v>
      </c>
      <c r="R567" s="119">
        <f>Q567*H567</f>
        <v>0</v>
      </c>
      <c r="S567" s="119">
        <v>0</v>
      </c>
      <c r="T567" s="120">
        <f>S567*H567</f>
        <v>0</v>
      </c>
      <c r="U567" s="70"/>
      <c r="V567" s="70"/>
      <c r="W567" s="70"/>
      <c r="X567" s="70"/>
      <c r="Y567" s="70"/>
      <c r="Z567" s="70"/>
      <c r="AA567" s="70"/>
      <c r="AB567" s="70"/>
      <c r="AC567" s="70"/>
      <c r="AD567" s="70"/>
      <c r="AE567" s="70"/>
      <c r="AR567" s="121" t="s">
        <v>1378</v>
      </c>
      <c r="AT567" s="121" t="s">
        <v>144</v>
      </c>
      <c r="AU567" s="121" t="s">
        <v>82</v>
      </c>
      <c r="AY567" s="66" t="s">
        <v>142</v>
      </c>
      <c r="BE567" s="122">
        <f>IF(N567="základní",J567,0)</f>
        <v>0</v>
      </c>
      <c r="BF567" s="122">
        <f>IF(N567="snížená",J567,0)</f>
        <v>0</v>
      </c>
      <c r="BG567" s="122">
        <f>IF(N567="zákl. přenesená",J567,0)</f>
        <v>0</v>
      </c>
      <c r="BH567" s="122">
        <f>IF(N567="sníž. přenesená",J567,0)</f>
        <v>0</v>
      </c>
      <c r="BI567" s="122">
        <f>IF(N567="nulová",J567,0)</f>
        <v>0</v>
      </c>
      <c r="BJ567" s="66" t="s">
        <v>80</v>
      </c>
      <c r="BK567" s="122">
        <f>ROUND(I567*H567,2)</f>
        <v>0</v>
      </c>
      <c r="BL567" s="66" t="s">
        <v>1378</v>
      </c>
      <c r="BM567" s="121" t="s">
        <v>1407</v>
      </c>
    </row>
    <row r="568" spans="1:65" s="53" customFormat="1" ht="22.9" customHeight="1">
      <c r="A568" s="197"/>
      <c r="B568" s="198"/>
      <c r="C568" s="197"/>
      <c r="D568" s="199" t="s">
        <v>74</v>
      </c>
      <c r="E568" s="202" t="s">
        <v>1408</v>
      </c>
      <c r="F568" s="202" t="s">
        <v>1409</v>
      </c>
      <c r="G568" s="197"/>
      <c r="H568" s="197"/>
      <c r="J568" s="203">
        <f>BK568</f>
        <v>0</v>
      </c>
      <c r="K568" s="197"/>
      <c r="L568" s="109"/>
      <c r="M568" s="111"/>
      <c r="N568" s="112"/>
      <c r="O568" s="112"/>
      <c r="P568" s="113">
        <f>P569</f>
        <v>0</v>
      </c>
      <c r="Q568" s="112"/>
      <c r="R568" s="113">
        <f>R569</f>
        <v>0</v>
      </c>
      <c r="S568" s="112"/>
      <c r="T568" s="114">
        <f>T569</f>
        <v>0</v>
      </c>
      <c r="AR568" s="110" t="s">
        <v>164</v>
      </c>
      <c r="AT568" s="115" t="s">
        <v>74</v>
      </c>
      <c r="AU568" s="115" t="s">
        <v>80</v>
      </c>
      <c r="AY568" s="110" t="s">
        <v>142</v>
      </c>
      <c r="BK568" s="116">
        <f>BK569</f>
        <v>0</v>
      </c>
    </row>
    <row r="569" spans="1:65" s="73" customFormat="1" ht="16.5" customHeight="1">
      <c r="A569" s="143"/>
      <c r="B569" s="144"/>
      <c r="C569" s="229" t="s">
        <v>1410</v>
      </c>
      <c r="D569" s="204" t="s">
        <v>144</v>
      </c>
      <c r="E569" s="205" t="s">
        <v>1411</v>
      </c>
      <c r="F569" s="206" t="s">
        <v>1412</v>
      </c>
      <c r="G569" s="207" t="s">
        <v>162</v>
      </c>
      <c r="H569" s="208">
        <v>1</v>
      </c>
      <c r="I569" s="55"/>
      <c r="J569" s="209">
        <f>ROUND(I569*H569,2)</f>
        <v>0</v>
      </c>
      <c r="K569" s="206"/>
      <c r="L569" s="54"/>
      <c r="M569" s="56"/>
      <c r="N569" s="117" t="s">
        <v>40</v>
      </c>
      <c r="O569" s="118"/>
      <c r="P569" s="119">
        <f>O569*H569</f>
        <v>0</v>
      </c>
      <c r="Q569" s="119">
        <v>0</v>
      </c>
      <c r="R569" s="119">
        <f>Q569*H569</f>
        <v>0</v>
      </c>
      <c r="S569" s="119">
        <v>0</v>
      </c>
      <c r="T569" s="120">
        <f>S569*H569</f>
        <v>0</v>
      </c>
      <c r="U569" s="70"/>
      <c r="V569" s="70"/>
      <c r="W569" s="70"/>
      <c r="X569" s="70"/>
      <c r="Y569" s="70"/>
      <c r="Z569" s="70"/>
      <c r="AA569" s="70"/>
      <c r="AB569" s="70"/>
      <c r="AC569" s="70"/>
      <c r="AD569" s="70"/>
      <c r="AE569" s="70"/>
      <c r="AR569" s="121" t="s">
        <v>1378</v>
      </c>
      <c r="AT569" s="121" t="s">
        <v>144</v>
      </c>
      <c r="AU569" s="121" t="s">
        <v>82</v>
      </c>
      <c r="AY569" s="66" t="s">
        <v>142</v>
      </c>
      <c r="BE569" s="122">
        <f>IF(N569="základní",J569,0)</f>
        <v>0</v>
      </c>
      <c r="BF569" s="122">
        <f>IF(N569="snížená",J569,0)</f>
        <v>0</v>
      </c>
      <c r="BG569" s="122">
        <f>IF(N569="zákl. přenesená",J569,0)</f>
        <v>0</v>
      </c>
      <c r="BH569" s="122">
        <f>IF(N569="sníž. přenesená",J569,0)</f>
        <v>0</v>
      </c>
      <c r="BI569" s="122">
        <f>IF(N569="nulová",J569,0)</f>
        <v>0</v>
      </c>
      <c r="BJ569" s="66" t="s">
        <v>80</v>
      </c>
      <c r="BK569" s="122">
        <f>ROUND(I569*H569,2)</f>
        <v>0</v>
      </c>
      <c r="BL569" s="66" t="s">
        <v>1378</v>
      </c>
      <c r="BM569" s="121" t="s">
        <v>1413</v>
      </c>
    </row>
    <row r="570" spans="1:65" s="53" customFormat="1" ht="22.9" customHeight="1">
      <c r="A570" s="197"/>
      <c r="B570" s="198"/>
      <c r="C570" s="197"/>
      <c r="D570" s="199" t="s">
        <v>74</v>
      </c>
      <c r="E570" s="202" t="s">
        <v>1414</v>
      </c>
      <c r="F570" s="202" t="s">
        <v>1415</v>
      </c>
      <c r="G570" s="197"/>
      <c r="H570" s="197"/>
      <c r="J570" s="203">
        <f>BK570</f>
        <v>0</v>
      </c>
      <c r="K570" s="197"/>
      <c r="L570" s="109"/>
      <c r="M570" s="111"/>
      <c r="N570" s="112"/>
      <c r="O570" s="112"/>
      <c r="P570" s="113">
        <f>SUM(P571:P578)</f>
        <v>0</v>
      </c>
      <c r="Q570" s="112"/>
      <c r="R570" s="113">
        <f>SUM(R571:R578)</f>
        <v>0</v>
      </c>
      <c r="S570" s="112"/>
      <c r="T570" s="114">
        <f>SUM(T571:T578)</f>
        <v>0</v>
      </c>
      <c r="AR570" s="110" t="s">
        <v>164</v>
      </c>
      <c r="AT570" s="115" t="s">
        <v>74</v>
      </c>
      <c r="AU570" s="115" t="s">
        <v>80</v>
      </c>
      <c r="AY570" s="110" t="s">
        <v>142</v>
      </c>
      <c r="BK570" s="116">
        <f>SUM(BK571:BK578)</f>
        <v>0</v>
      </c>
    </row>
    <row r="571" spans="1:65" s="73" customFormat="1" ht="16.5" customHeight="1">
      <c r="A571" s="143"/>
      <c r="B571" s="144"/>
      <c r="C571" s="229" t="s">
        <v>1416</v>
      </c>
      <c r="D571" s="204" t="s">
        <v>144</v>
      </c>
      <c r="E571" s="205" t="s">
        <v>1417</v>
      </c>
      <c r="F571" s="206" t="s">
        <v>1418</v>
      </c>
      <c r="G571" s="207" t="s">
        <v>162</v>
      </c>
      <c r="H571" s="208">
        <v>1</v>
      </c>
      <c r="I571" s="55"/>
      <c r="J571" s="209">
        <f>ROUND(I571*H571,2)</f>
        <v>0</v>
      </c>
      <c r="K571" s="206"/>
      <c r="L571" s="54"/>
      <c r="M571" s="56"/>
      <c r="N571" s="117" t="s">
        <v>40</v>
      </c>
      <c r="O571" s="118"/>
      <c r="P571" s="119">
        <f>O571*H571</f>
        <v>0</v>
      </c>
      <c r="Q571" s="119">
        <v>0</v>
      </c>
      <c r="R571" s="119">
        <f>Q571*H571</f>
        <v>0</v>
      </c>
      <c r="S571" s="119">
        <v>0</v>
      </c>
      <c r="T571" s="120">
        <f>S571*H571</f>
        <v>0</v>
      </c>
      <c r="U571" s="70"/>
      <c r="V571" s="70"/>
      <c r="W571" s="70"/>
      <c r="X571" s="70"/>
      <c r="Y571" s="70"/>
      <c r="Z571" s="70"/>
      <c r="AA571" s="70"/>
      <c r="AB571" s="70"/>
      <c r="AC571" s="70"/>
      <c r="AD571" s="70"/>
      <c r="AE571" s="70"/>
      <c r="AR571" s="121" t="s">
        <v>1378</v>
      </c>
      <c r="AT571" s="121" t="s">
        <v>144</v>
      </c>
      <c r="AU571" s="121" t="s">
        <v>82</v>
      </c>
      <c r="AY571" s="66" t="s">
        <v>142</v>
      </c>
      <c r="BE571" s="122">
        <f>IF(N571="základní",J571,0)</f>
        <v>0</v>
      </c>
      <c r="BF571" s="122">
        <f>IF(N571="snížená",J571,0)</f>
        <v>0</v>
      </c>
      <c r="BG571" s="122">
        <f>IF(N571="zákl. přenesená",J571,0)</f>
        <v>0</v>
      </c>
      <c r="BH571" s="122">
        <f>IF(N571="sníž. přenesená",J571,0)</f>
        <v>0</v>
      </c>
      <c r="BI571" s="122">
        <f>IF(N571="nulová",J571,0)</f>
        <v>0</v>
      </c>
      <c r="BJ571" s="66" t="s">
        <v>80</v>
      </c>
      <c r="BK571" s="122">
        <f>ROUND(I571*H571,2)</f>
        <v>0</v>
      </c>
      <c r="BL571" s="66" t="s">
        <v>1378</v>
      </c>
      <c r="BM571" s="121" t="s">
        <v>1419</v>
      </c>
    </row>
    <row r="572" spans="1:65" s="57" customFormat="1">
      <c r="A572" s="210"/>
      <c r="B572" s="211"/>
      <c r="C572" s="210"/>
      <c r="D572" s="212" t="s">
        <v>158</v>
      </c>
      <c r="E572" s="213"/>
      <c r="F572" s="214" t="s">
        <v>80</v>
      </c>
      <c r="G572" s="210"/>
      <c r="H572" s="215">
        <v>1</v>
      </c>
      <c r="J572" s="210"/>
      <c r="K572" s="210"/>
      <c r="L572" s="123"/>
      <c r="M572" s="125"/>
      <c r="N572" s="126"/>
      <c r="O572" s="126"/>
      <c r="P572" s="126"/>
      <c r="Q572" s="126"/>
      <c r="R572" s="126"/>
      <c r="S572" s="126"/>
      <c r="T572" s="127"/>
      <c r="AT572" s="124" t="s">
        <v>158</v>
      </c>
      <c r="AU572" s="124" t="s">
        <v>82</v>
      </c>
      <c r="AV572" s="57" t="s">
        <v>82</v>
      </c>
      <c r="AW572" s="57" t="s">
        <v>31</v>
      </c>
      <c r="AX572" s="57" t="s">
        <v>80</v>
      </c>
      <c r="AY572" s="124" t="s">
        <v>142</v>
      </c>
    </row>
    <row r="573" spans="1:65" s="73" customFormat="1" ht="66.75" customHeight="1">
      <c r="A573" s="143"/>
      <c r="B573" s="144"/>
      <c r="C573" s="229" t="s">
        <v>1420</v>
      </c>
      <c r="D573" s="204" t="s">
        <v>144</v>
      </c>
      <c r="E573" s="205" t="s">
        <v>1421</v>
      </c>
      <c r="F573" s="206" t="s">
        <v>1422</v>
      </c>
      <c r="G573" s="207" t="s">
        <v>162</v>
      </c>
      <c r="H573" s="208">
        <v>1</v>
      </c>
      <c r="I573" s="55"/>
      <c r="J573" s="209">
        <f>ROUND(I573*H573,2)</f>
        <v>0</v>
      </c>
      <c r="K573" s="206"/>
      <c r="L573" s="54"/>
      <c r="M573" s="56"/>
      <c r="N573" s="117" t="s">
        <v>40</v>
      </c>
      <c r="O573" s="118"/>
      <c r="P573" s="119">
        <f>O573*H573</f>
        <v>0</v>
      </c>
      <c r="Q573" s="119">
        <v>0</v>
      </c>
      <c r="R573" s="119">
        <f>Q573*H573</f>
        <v>0</v>
      </c>
      <c r="S573" s="119">
        <v>0</v>
      </c>
      <c r="T573" s="120">
        <f>S573*H573</f>
        <v>0</v>
      </c>
      <c r="U573" s="70"/>
      <c r="V573" s="70"/>
      <c r="W573" s="70"/>
      <c r="X573" s="70"/>
      <c r="Y573" s="70"/>
      <c r="Z573" s="70"/>
      <c r="AA573" s="70"/>
      <c r="AB573" s="70"/>
      <c r="AC573" s="70"/>
      <c r="AD573" s="70"/>
      <c r="AE573" s="70"/>
      <c r="AR573" s="121" t="s">
        <v>1378</v>
      </c>
      <c r="AT573" s="121" t="s">
        <v>144</v>
      </c>
      <c r="AU573" s="121" t="s">
        <v>82</v>
      </c>
      <c r="AY573" s="66" t="s">
        <v>142</v>
      </c>
      <c r="BE573" s="122">
        <f>IF(N573="základní",J573,0)</f>
        <v>0</v>
      </c>
      <c r="BF573" s="122">
        <f>IF(N573="snížená",J573,0)</f>
        <v>0</v>
      </c>
      <c r="BG573" s="122">
        <f>IF(N573="zákl. přenesená",J573,0)</f>
        <v>0</v>
      </c>
      <c r="BH573" s="122">
        <f>IF(N573="sníž. přenesená",J573,0)</f>
        <v>0</v>
      </c>
      <c r="BI573" s="122">
        <f>IF(N573="nulová",J573,0)</f>
        <v>0</v>
      </c>
      <c r="BJ573" s="66" t="s">
        <v>80</v>
      </c>
      <c r="BK573" s="122">
        <f>ROUND(I573*H573,2)</f>
        <v>0</v>
      </c>
      <c r="BL573" s="66" t="s">
        <v>1378</v>
      </c>
      <c r="BM573" s="121" t="s">
        <v>1423</v>
      </c>
    </row>
    <row r="574" spans="1:65" s="57" customFormat="1">
      <c r="A574" s="210"/>
      <c r="B574" s="211"/>
      <c r="C574" s="210"/>
      <c r="D574" s="212" t="s">
        <v>158</v>
      </c>
      <c r="E574" s="213"/>
      <c r="F574" s="214" t="s">
        <v>80</v>
      </c>
      <c r="G574" s="210"/>
      <c r="H574" s="215">
        <v>1</v>
      </c>
      <c r="J574" s="210"/>
      <c r="K574" s="210"/>
      <c r="L574" s="123"/>
      <c r="M574" s="125"/>
      <c r="N574" s="126"/>
      <c r="O574" s="126"/>
      <c r="P574" s="126"/>
      <c r="Q574" s="126"/>
      <c r="R574" s="126"/>
      <c r="S574" s="126"/>
      <c r="T574" s="127"/>
      <c r="AT574" s="124" t="s">
        <v>158</v>
      </c>
      <c r="AU574" s="124" t="s">
        <v>82</v>
      </c>
      <c r="AV574" s="57" t="s">
        <v>82</v>
      </c>
      <c r="AW574" s="57" t="s">
        <v>31</v>
      </c>
      <c r="AX574" s="57" t="s">
        <v>80</v>
      </c>
      <c r="AY574" s="124" t="s">
        <v>142</v>
      </c>
    </row>
    <row r="575" spans="1:65" s="73" customFormat="1" ht="49.15" customHeight="1">
      <c r="A575" s="143"/>
      <c r="B575" s="144"/>
      <c r="C575" s="229" t="s">
        <v>1424</v>
      </c>
      <c r="D575" s="204" t="s">
        <v>144</v>
      </c>
      <c r="E575" s="205" t="s">
        <v>1425</v>
      </c>
      <c r="F575" s="206" t="s">
        <v>1426</v>
      </c>
      <c r="G575" s="207" t="s">
        <v>162</v>
      </c>
      <c r="H575" s="208">
        <v>1</v>
      </c>
      <c r="I575" s="55"/>
      <c r="J575" s="209">
        <f>ROUND(I575*H575,2)</f>
        <v>0</v>
      </c>
      <c r="K575" s="206"/>
      <c r="L575" s="54"/>
      <c r="M575" s="56"/>
      <c r="N575" s="117" t="s">
        <v>40</v>
      </c>
      <c r="O575" s="118"/>
      <c r="P575" s="119">
        <f>O575*H575</f>
        <v>0</v>
      </c>
      <c r="Q575" s="119">
        <v>0</v>
      </c>
      <c r="R575" s="119">
        <f>Q575*H575</f>
        <v>0</v>
      </c>
      <c r="S575" s="119">
        <v>0</v>
      </c>
      <c r="T575" s="120">
        <f>S575*H575</f>
        <v>0</v>
      </c>
      <c r="U575" s="70"/>
      <c r="V575" s="70"/>
      <c r="W575" s="70"/>
      <c r="X575" s="70"/>
      <c r="Y575" s="70"/>
      <c r="Z575" s="70"/>
      <c r="AA575" s="70"/>
      <c r="AB575" s="70"/>
      <c r="AC575" s="70"/>
      <c r="AD575" s="70"/>
      <c r="AE575" s="70"/>
      <c r="AR575" s="121" t="s">
        <v>1378</v>
      </c>
      <c r="AT575" s="121" t="s">
        <v>144</v>
      </c>
      <c r="AU575" s="121" t="s">
        <v>82</v>
      </c>
      <c r="AY575" s="66" t="s">
        <v>142</v>
      </c>
      <c r="BE575" s="122">
        <f>IF(N575="základní",J575,0)</f>
        <v>0</v>
      </c>
      <c r="BF575" s="122">
        <f>IF(N575="snížená",J575,0)</f>
        <v>0</v>
      </c>
      <c r="BG575" s="122">
        <f>IF(N575="zákl. přenesená",J575,0)</f>
        <v>0</v>
      </c>
      <c r="BH575" s="122">
        <f>IF(N575="sníž. přenesená",J575,0)</f>
        <v>0</v>
      </c>
      <c r="BI575" s="122">
        <f>IF(N575="nulová",J575,0)</f>
        <v>0</v>
      </c>
      <c r="BJ575" s="66" t="s">
        <v>80</v>
      </c>
      <c r="BK575" s="122">
        <f>ROUND(I575*H575,2)</f>
        <v>0</v>
      </c>
      <c r="BL575" s="66" t="s">
        <v>1378</v>
      </c>
      <c r="BM575" s="121" t="s">
        <v>1427</v>
      </c>
    </row>
    <row r="576" spans="1:65" s="57" customFormat="1">
      <c r="A576" s="210"/>
      <c r="B576" s="211"/>
      <c r="C576" s="210"/>
      <c r="D576" s="212" t="s">
        <v>158</v>
      </c>
      <c r="E576" s="213"/>
      <c r="F576" s="214" t="s">
        <v>80</v>
      </c>
      <c r="G576" s="210"/>
      <c r="H576" s="215">
        <v>1</v>
      </c>
      <c r="J576" s="210"/>
      <c r="K576" s="210"/>
      <c r="L576" s="123"/>
      <c r="M576" s="125"/>
      <c r="N576" s="126"/>
      <c r="O576" s="126"/>
      <c r="P576" s="126"/>
      <c r="Q576" s="126"/>
      <c r="R576" s="126"/>
      <c r="S576" s="126"/>
      <c r="T576" s="127"/>
      <c r="AT576" s="124" t="s">
        <v>158</v>
      </c>
      <c r="AU576" s="124" t="s">
        <v>82</v>
      </c>
      <c r="AV576" s="57" t="s">
        <v>82</v>
      </c>
      <c r="AW576" s="57" t="s">
        <v>31</v>
      </c>
      <c r="AX576" s="57" t="s">
        <v>80</v>
      </c>
      <c r="AY576" s="124" t="s">
        <v>142</v>
      </c>
    </row>
    <row r="577" spans="1:65" s="73" customFormat="1" ht="62.65" customHeight="1">
      <c r="A577" s="143"/>
      <c r="B577" s="144"/>
      <c r="C577" s="229" t="s">
        <v>1428</v>
      </c>
      <c r="D577" s="204" t="s">
        <v>144</v>
      </c>
      <c r="E577" s="205" t="s">
        <v>1429</v>
      </c>
      <c r="F577" s="206" t="s">
        <v>1430</v>
      </c>
      <c r="G577" s="207" t="s">
        <v>162</v>
      </c>
      <c r="H577" s="208">
        <v>1</v>
      </c>
      <c r="I577" s="55"/>
      <c r="J577" s="209">
        <f>ROUND(I577*H577,2)</f>
        <v>0</v>
      </c>
      <c r="K577" s="206"/>
      <c r="L577" s="54"/>
      <c r="M577" s="56"/>
      <c r="N577" s="117" t="s">
        <v>40</v>
      </c>
      <c r="O577" s="118"/>
      <c r="P577" s="119">
        <f>O577*H577</f>
        <v>0</v>
      </c>
      <c r="Q577" s="119">
        <v>0</v>
      </c>
      <c r="R577" s="119">
        <f>Q577*H577</f>
        <v>0</v>
      </c>
      <c r="S577" s="119">
        <v>0</v>
      </c>
      <c r="T577" s="120">
        <f>S577*H577</f>
        <v>0</v>
      </c>
      <c r="U577" s="70"/>
      <c r="V577" s="70"/>
      <c r="W577" s="70"/>
      <c r="X577" s="70"/>
      <c r="Y577" s="70"/>
      <c r="Z577" s="70"/>
      <c r="AA577" s="70"/>
      <c r="AB577" s="70"/>
      <c r="AC577" s="70"/>
      <c r="AD577" s="70"/>
      <c r="AE577" s="70"/>
      <c r="AR577" s="121" t="s">
        <v>1378</v>
      </c>
      <c r="AT577" s="121" t="s">
        <v>144</v>
      </c>
      <c r="AU577" s="121" t="s">
        <v>82</v>
      </c>
      <c r="AY577" s="66" t="s">
        <v>142</v>
      </c>
      <c r="BE577" s="122">
        <f>IF(N577="základní",J577,0)</f>
        <v>0</v>
      </c>
      <c r="BF577" s="122">
        <f>IF(N577="snížená",J577,0)</f>
        <v>0</v>
      </c>
      <c r="BG577" s="122">
        <f>IF(N577="zákl. přenesená",J577,0)</f>
        <v>0</v>
      </c>
      <c r="BH577" s="122">
        <f>IF(N577="sníž. přenesená",J577,0)</f>
        <v>0</v>
      </c>
      <c r="BI577" s="122">
        <f>IF(N577="nulová",J577,0)</f>
        <v>0</v>
      </c>
      <c r="BJ577" s="66" t="s">
        <v>80</v>
      </c>
      <c r="BK577" s="122">
        <f>ROUND(I577*H577,2)</f>
        <v>0</v>
      </c>
      <c r="BL577" s="66" t="s">
        <v>1378</v>
      </c>
      <c r="BM577" s="121" t="s">
        <v>1431</v>
      </c>
    </row>
    <row r="578" spans="1:65" s="57" customFormat="1">
      <c r="A578" s="210"/>
      <c r="B578" s="211"/>
      <c r="C578" s="210"/>
      <c r="D578" s="212" t="s">
        <v>158</v>
      </c>
      <c r="E578" s="213"/>
      <c r="F578" s="214" t="s">
        <v>80</v>
      </c>
      <c r="G578" s="210"/>
      <c r="H578" s="215">
        <v>1</v>
      </c>
      <c r="J578" s="210"/>
      <c r="K578" s="210"/>
      <c r="L578" s="123"/>
      <c r="M578" s="135"/>
      <c r="N578" s="136"/>
      <c r="O578" s="136"/>
      <c r="P578" s="136"/>
      <c r="Q578" s="136"/>
      <c r="R578" s="136"/>
      <c r="S578" s="136"/>
      <c r="T578" s="137"/>
      <c r="AT578" s="124" t="s">
        <v>158</v>
      </c>
      <c r="AU578" s="124" t="s">
        <v>82</v>
      </c>
      <c r="AV578" s="57" t="s">
        <v>82</v>
      </c>
      <c r="AW578" s="57" t="s">
        <v>31</v>
      </c>
      <c r="AX578" s="57" t="s">
        <v>80</v>
      </c>
      <c r="AY578" s="124" t="s">
        <v>142</v>
      </c>
    </row>
    <row r="579" spans="1:65" s="73" customFormat="1" ht="6.95" customHeight="1">
      <c r="A579" s="143"/>
      <c r="B579" s="172"/>
      <c r="C579" s="173"/>
      <c r="D579" s="173"/>
      <c r="E579" s="173"/>
      <c r="F579" s="173"/>
      <c r="G579" s="173"/>
      <c r="H579" s="173"/>
      <c r="I579" s="89"/>
      <c r="J579" s="173"/>
      <c r="K579" s="173"/>
      <c r="L579" s="54"/>
      <c r="M579" s="70"/>
      <c r="O579" s="70"/>
      <c r="P579" s="70"/>
      <c r="Q579" s="70"/>
      <c r="R579" s="70"/>
      <c r="S579" s="70"/>
      <c r="T579" s="70"/>
      <c r="U579" s="70"/>
      <c r="V579" s="70"/>
      <c r="W579" s="70"/>
      <c r="X579" s="70"/>
      <c r="Y579" s="70"/>
      <c r="Z579" s="70"/>
      <c r="AA579" s="70"/>
      <c r="AB579" s="70"/>
      <c r="AC579" s="70"/>
      <c r="AD579" s="70"/>
      <c r="AE579" s="70"/>
    </row>
    <row r="580" spans="1:65">
      <c r="C580" s="230"/>
    </row>
    <row r="581" spans="1:65">
      <c r="C581" s="230"/>
    </row>
    <row r="582" spans="1:65">
      <c r="C582" s="230"/>
    </row>
    <row r="583" spans="1:65">
      <c r="C583" s="230"/>
    </row>
    <row r="584" spans="1:65">
      <c r="C584" s="230"/>
    </row>
    <row r="585" spans="1:65">
      <c r="C585" s="230"/>
    </row>
    <row r="586" spans="1:65">
      <c r="C586" s="230"/>
    </row>
    <row r="587" spans="1:65">
      <c r="C587" s="230"/>
    </row>
    <row r="588" spans="1:65">
      <c r="C588" s="230"/>
    </row>
    <row r="589" spans="1:65">
      <c r="C589" s="230"/>
    </row>
    <row r="590" spans="1:65">
      <c r="C590" s="230"/>
    </row>
    <row r="591" spans="1:65">
      <c r="C591" s="230"/>
    </row>
    <row r="592" spans="1:65">
      <c r="C592" s="230"/>
    </row>
    <row r="593" spans="3:3">
      <c r="C593" s="230"/>
    </row>
    <row r="594" spans="3:3">
      <c r="C594" s="230"/>
    </row>
    <row r="595" spans="3:3">
      <c r="C595" s="230"/>
    </row>
    <row r="596" spans="3:3">
      <c r="C596" s="230"/>
    </row>
    <row r="597" spans="3:3">
      <c r="C597" s="230"/>
    </row>
    <row r="598" spans="3:3">
      <c r="C598" s="230"/>
    </row>
    <row r="599" spans="3:3">
      <c r="C599" s="230"/>
    </row>
    <row r="600" spans="3:3">
      <c r="C600" s="230"/>
    </row>
    <row r="601" spans="3:3">
      <c r="C601" s="230"/>
    </row>
    <row r="602" spans="3:3">
      <c r="C602" s="230"/>
    </row>
    <row r="603" spans="3:3">
      <c r="C603" s="230"/>
    </row>
    <row r="604" spans="3:3">
      <c r="C604" s="230"/>
    </row>
    <row r="605" spans="3:3">
      <c r="C605" s="230"/>
    </row>
    <row r="606" spans="3:3">
      <c r="C606" s="230"/>
    </row>
    <row r="607" spans="3:3">
      <c r="C607" s="230"/>
    </row>
  </sheetData>
  <sheetProtection password="C659" sheet="1" objects="1" scenarios="1"/>
  <autoFilter ref="C149:K578"/>
  <mergeCells count="6">
    <mergeCell ref="E142:H14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TelefUstredna2021,2 - Sta...</vt:lpstr>
      <vt:lpstr>'Rekapitulace stavby'!Názvy_tisku</vt:lpstr>
      <vt:lpstr>'TelefUstredna2021,2 - Sta...'!Názvy_tisku</vt:lpstr>
      <vt:lpstr>'Rekapitulace stavby'!Oblast_tisku</vt:lpstr>
      <vt:lpstr>'TelefUstredna2021,2 - Sta...'!Oblast_tisku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Eva-TOSH\Eva</dc:creator>
  <dc:description/>
  <cp:lastModifiedBy>Andrea</cp:lastModifiedBy>
  <cp:revision>1</cp:revision>
  <dcterms:created xsi:type="dcterms:W3CDTF">2021-09-02T17:00:38Z</dcterms:created>
  <dcterms:modified xsi:type="dcterms:W3CDTF">2021-09-09T07:52:42Z</dcterms:modified>
  <dc:language>cs-CZ</dc:language>
</cp:coreProperties>
</file>